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2 AÑO 2026\"/>
    </mc:Choice>
  </mc:AlternateContent>
  <xr:revisionPtr revIDLastSave="0" documentId="13_ncr:1_{956715CE-540D-4F64-A617-90203059D213}" xr6:coauthVersionLast="47" xr6:coauthVersionMax="47" xr10:uidLastSave="{00000000-0000-0000-0000-000000000000}"/>
  <bookViews>
    <workbookView xWindow="-120" yWindow="-120" windowWidth="20730" windowHeight="11160" firstSheet="8" activeTab="13" xr2:uid="{00000000-000D-0000-FFFF-FFFF00000000}"/>
  </bookViews>
  <sheets>
    <sheet name="ENERO" sheetId="1" r:id="rId1"/>
    <sheet name="FEBRERO" sheetId="18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FORMATO II" sheetId="16" r:id="rId13"/>
    <sheet name="FORMATO III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7" l="1"/>
  <c r="G11" i="17"/>
  <c r="G14" i="17"/>
  <c r="F11" i="17"/>
  <c r="F14" i="17"/>
  <c r="B14" i="17"/>
  <c r="B22" i="17" s="1"/>
  <c r="G18" i="6"/>
  <c r="D14" i="17"/>
  <c r="D11" i="17"/>
  <c r="E14" i="17"/>
  <c r="E11" i="17"/>
  <c r="C14" i="17"/>
  <c r="C10" i="17"/>
  <c r="C11" i="17"/>
  <c r="C12" i="17"/>
  <c r="D10" i="17"/>
  <c r="B10" i="17"/>
  <c r="C11" i="16"/>
  <c r="D11" i="16"/>
  <c r="C10" i="16"/>
  <c r="I18" i="1"/>
  <c r="B11" i="17"/>
  <c r="E10" i="17"/>
  <c r="E15" i="17"/>
  <c r="H18" i="18"/>
  <c r="J11" i="12"/>
  <c r="J13" i="12"/>
  <c r="J16" i="12"/>
  <c r="J17" i="12"/>
  <c r="J15" i="12"/>
  <c r="J13" i="11"/>
  <c r="E16" i="11"/>
  <c r="E17" i="11"/>
  <c r="E15" i="11"/>
  <c r="J15" i="11"/>
  <c r="J16" i="11"/>
  <c r="J17" i="11"/>
  <c r="J15" i="10" l="1"/>
  <c r="J16" i="10"/>
  <c r="J17" i="10"/>
  <c r="E17" i="9"/>
  <c r="J16" i="9"/>
  <c r="J17" i="9"/>
  <c r="E16" i="9"/>
  <c r="J15" i="9" l="1"/>
  <c r="J13" i="9"/>
  <c r="J16" i="8"/>
  <c r="J15" i="8"/>
  <c r="E15" i="8"/>
  <c r="E16" i="8"/>
  <c r="J11" i="8"/>
  <c r="J17" i="8"/>
  <c r="E17" i="8"/>
  <c r="J17" i="7" l="1"/>
  <c r="E17" i="7"/>
  <c r="J16" i="7"/>
  <c r="E16" i="7"/>
  <c r="J15" i="7" l="1"/>
  <c r="E15" i="7"/>
  <c r="I18" i="12" l="1"/>
  <c r="H18" i="12"/>
  <c r="G18" i="12"/>
  <c r="F18" i="12"/>
  <c r="E18" i="12"/>
  <c r="I18" i="11"/>
  <c r="H18" i="11"/>
  <c r="G18" i="11"/>
  <c r="F18" i="11"/>
  <c r="E18" i="11"/>
  <c r="J11" i="11"/>
  <c r="I18" i="10"/>
  <c r="H18" i="10"/>
  <c r="G18" i="10"/>
  <c r="F18" i="10"/>
  <c r="E18" i="10"/>
  <c r="J13" i="10"/>
  <c r="J11" i="10"/>
  <c r="I18" i="9"/>
  <c r="H18" i="9"/>
  <c r="G18" i="9"/>
  <c r="F18" i="9"/>
  <c r="E18" i="9"/>
  <c r="J11" i="9"/>
  <c r="I18" i="8"/>
  <c r="H18" i="8"/>
  <c r="G18" i="8"/>
  <c r="F18" i="8"/>
  <c r="E18" i="8"/>
  <c r="J13" i="8"/>
  <c r="J11" i="6"/>
  <c r="E17" i="6"/>
  <c r="E16" i="6"/>
  <c r="E15" i="6"/>
  <c r="J11" i="7"/>
  <c r="J13" i="7"/>
  <c r="J13" i="6"/>
  <c r="J15" i="6"/>
  <c r="J16" i="6"/>
  <c r="J18" i="11" l="1"/>
  <c r="J18" i="9"/>
  <c r="J18" i="10"/>
  <c r="J18" i="12"/>
  <c r="J18" i="8"/>
  <c r="J11" i="5"/>
  <c r="I18" i="5" l="1"/>
  <c r="H18" i="5"/>
  <c r="G18" i="5"/>
  <c r="J17" i="5"/>
  <c r="J16" i="5"/>
  <c r="J15" i="5"/>
  <c r="J13" i="5"/>
  <c r="E15" i="5"/>
  <c r="E16" i="5"/>
  <c r="E17" i="5"/>
  <c r="E18" i="5" l="1"/>
  <c r="F18" i="5"/>
  <c r="J18" i="5"/>
  <c r="E16" i="3"/>
  <c r="J11" i="3"/>
  <c r="E15" i="3"/>
  <c r="I18" i="3"/>
  <c r="H18" i="3"/>
  <c r="G18" i="3"/>
  <c r="F18" i="3"/>
  <c r="J17" i="3"/>
  <c r="J16" i="3"/>
  <c r="J15" i="3"/>
  <c r="J13" i="3"/>
  <c r="E18" i="3" l="1"/>
  <c r="J18" i="3"/>
  <c r="E17" i="4" l="1"/>
  <c r="E16" i="4"/>
  <c r="E15" i="4"/>
  <c r="J11" i="4"/>
  <c r="J13" i="4" l="1"/>
  <c r="J15" i="4"/>
  <c r="J16" i="4"/>
  <c r="J17" i="4"/>
  <c r="I18" i="18" l="1"/>
  <c r="G18" i="18"/>
  <c r="F18" i="18"/>
  <c r="J17" i="18"/>
  <c r="E17" i="18"/>
  <c r="J16" i="18"/>
  <c r="E16" i="18"/>
  <c r="J15" i="18"/>
  <c r="E15" i="18"/>
  <c r="E18" i="18" s="1"/>
  <c r="J13" i="18"/>
  <c r="J11" i="18"/>
  <c r="J18" i="18" l="1"/>
  <c r="H18" i="1"/>
  <c r="G18" i="1"/>
  <c r="J11" i="1"/>
  <c r="E17" i="1" l="1"/>
  <c r="E16" i="1"/>
  <c r="E15" i="1"/>
  <c r="E18" i="1" l="1"/>
  <c r="K11" i="16"/>
  <c r="D12" i="16" l="1"/>
  <c r="L10" i="16" l="1"/>
  <c r="L11" i="16"/>
  <c r="F12" i="16" l="1"/>
  <c r="M11" i="16" l="1"/>
  <c r="M10" i="16"/>
  <c r="K10" i="16"/>
  <c r="J11" i="16"/>
  <c r="J10" i="16"/>
  <c r="I11" i="16"/>
  <c r="I10" i="16"/>
  <c r="H11" i="16"/>
  <c r="H10" i="16"/>
  <c r="G11" i="16"/>
  <c r="G10" i="16"/>
  <c r="F11" i="16"/>
  <c r="F10" i="16"/>
  <c r="E11" i="16"/>
  <c r="E10" i="16"/>
  <c r="D10" i="16"/>
  <c r="B11" i="16"/>
  <c r="B10" i="16"/>
  <c r="C12" i="16"/>
  <c r="B12" i="16"/>
  <c r="B13" i="16"/>
  <c r="C13" i="16"/>
  <c r="D13" i="16"/>
  <c r="B14" i="16"/>
  <c r="C14" i="16"/>
  <c r="D14" i="16"/>
  <c r="F21" i="17"/>
  <c r="E21" i="17"/>
  <c r="D21" i="17"/>
  <c r="C21" i="17"/>
  <c r="B21" i="17"/>
  <c r="F20" i="17"/>
  <c r="E20" i="17"/>
  <c r="D20" i="17"/>
  <c r="C20" i="17"/>
  <c r="B20" i="17"/>
  <c r="F19" i="17"/>
  <c r="E19" i="17"/>
  <c r="D19" i="17"/>
  <c r="C19" i="17"/>
  <c r="B19" i="17"/>
  <c r="F18" i="17"/>
  <c r="E18" i="17"/>
  <c r="D18" i="17"/>
  <c r="C18" i="17"/>
  <c r="B18" i="17"/>
  <c r="F17" i="17"/>
  <c r="E17" i="17"/>
  <c r="D17" i="17"/>
  <c r="C17" i="17"/>
  <c r="B17" i="17"/>
  <c r="I18" i="7"/>
  <c r="F16" i="17" s="1"/>
  <c r="H18" i="7"/>
  <c r="E16" i="17" s="1"/>
  <c r="G18" i="7"/>
  <c r="D16" i="17" s="1"/>
  <c r="F18" i="7"/>
  <c r="C16" i="17" s="1"/>
  <c r="E18" i="7"/>
  <c r="B16" i="17" s="1"/>
  <c r="I18" i="6"/>
  <c r="F15" i="17" s="1"/>
  <c r="H18" i="6"/>
  <c r="D15" i="17"/>
  <c r="F18" i="6"/>
  <c r="C15" i="17" s="1"/>
  <c r="E18" i="6"/>
  <c r="B15" i="17" s="1"/>
  <c r="J17" i="6"/>
  <c r="J18" i="6" s="1"/>
  <c r="I18" i="4"/>
  <c r="F13" i="17" s="1"/>
  <c r="H18" i="4"/>
  <c r="E13" i="17" s="1"/>
  <c r="G18" i="4"/>
  <c r="D13" i="17" s="1"/>
  <c r="F18" i="4"/>
  <c r="C13" i="17" s="1"/>
  <c r="E18" i="4"/>
  <c r="B13" i="17" s="1"/>
  <c r="J18" i="4"/>
  <c r="F12" i="17"/>
  <c r="E12" i="17"/>
  <c r="D12" i="17"/>
  <c r="B12" i="17"/>
  <c r="G12" i="17"/>
  <c r="F10" i="17"/>
  <c r="J13" i="1"/>
  <c r="J15" i="1"/>
  <c r="J16" i="1"/>
  <c r="J17" i="1"/>
  <c r="G15" i="16" l="1"/>
  <c r="I15" i="16"/>
  <c r="J18" i="1"/>
  <c r="C15" i="16"/>
  <c r="B15" i="16"/>
  <c r="H15" i="16"/>
  <c r="F15" i="16"/>
  <c r="E15" i="16"/>
  <c r="D15" i="16"/>
  <c r="J15" i="16"/>
  <c r="L15" i="16"/>
  <c r="M15" i="16"/>
  <c r="K15" i="16"/>
  <c r="N11" i="16"/>
  <c r="G13" i="17"/>
  <c r="F22" i="17"/>
  <c r="G21" i="17"/>
  <c r="G20" i="17"/>
  <c r="G19" i="17"/>
  <c r="G18" i="17"/>
  <c r="G17" i="17"/>
  <c r="J18" i="7"/>
  <c r="G16" i="17" s="1"/>
  <c r="G15" i="17"/>
  <c r="F23" i="17"/>
  <c r="N15" i="16" l="1"/>
  <c r="F18" i="1"/>
  <c r="N14" i="16" l="1"/>
  <c r="N12" i="16"/>
  <c r="N10" i="16"/>
  <c r="N13" i="16"/>
  <c r="C23" i="17"/>
  <c r="C22" i="17"/>
  <c r="B23" i="17"/>
  <c r="D23" i="17"/>
  <c r="D22" i="17"/>
  <c r="E23" i="17"/>
  <c r="E22" i="17"/>
  <c r="G10" i="17"/>
  <c r="G23" i="17" l="1"/>
</calcChain>
</file>

<file path=xl/sharedStrings.xml><?xml version="1.0" encoding="utf-8"?>
<sst xmlns="http://schemas.openxmlformats.org/spreadsheetml/2006/main" count="497" uniqueCount="117">
  <si>
    <t>NIT: 891.180.026-5</t>
  </si>
  <si>
    <t>AÑO</t>
  </si>
  <si>
    <t>MES</t>
  </si>
  <si>
    <t>GARZÓN HUILA</t>
  </si>
  <si>
    <t>JUNIO</t>
  </si>
  <si>
    <t>PERIODO FACTURADO</t>
  </si>
  <si>
    <t>TOTAL A PAGAR</t>
  </si>
  <si>
    <t>ENERO</t>
  </si>
  <si>
    <t>VALORES A PAGAR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</si>
  <si>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</si>
  <si>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</si>
  <si>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</si>
  <si>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</si>
  <si>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</si>
  <si>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</si>
  <si>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</si>
  <si>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</si>
  <si>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</si>
  <si>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</si>
  <si>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PROMEDIO MES</t>
  </si>
  <si>
    <t>TOTAL MES</t>
  </si>
  <si>
    <t>No. De FACTURA</t>
  </si>
  <si>
    <t xml:space="preserve">MARZO </t>
  </si>
  <si>
    <t>ACUMULADO</t>
  </si>
  <si>
    <t>FORMATO REGISTRO CONSUMOS ENERGÍA ELECTRICA</t>
  </si>
  <si>
    <t>CODIGO DE CUENTA NIU</t>
  </si>
  <si>
    <t>LECTURA</t>
  </si>
  <si>
    <t xml:space="preserve">ACTUAL </t>
  </si>
  <si>
    <t>ANTERIOR</t>
  </si>
  <si>
    <t>CONSUMO KWH</t>
  </si>
  <si>
    <t>FACTURA</t>
  </si>
  <si>
    <t>VALOR ELECTROHUILA</t>
  </si>
  <si>
    <t>CÓDIGO DE CUENTA NIU</t>
  </si>
  <si>
    <t>CONSUMO EN KWH</t>
  </si>
  <si>
    <t>CONSUMO TOTAL POR MES EN KWH</t>
  </si>
  <si>
    <t>VALOR TOTAL POR MES OTROS COSTOS</t>
  </si>
  <si>
    <t>VALOR  TOTAL POR MES
ELECTROHUILA</t>
  </si>
  <si>
    <t>VALOR OTROS COSTOS</t>
  </si>
  <si>
    <t>Código: C1FO5461 - 005</t>
  </si>
  <si>
    <t>Versión: 02</t>
  </si>
  <si>
    <t>Vigencia:  19/07/2023</t>
  </si>
  <si>
    <t>Código: C1FO5461 - 006</t>
  </si>
  <si>
    <t>FORMATO II  REGISTRO DE LOS CONSUMOS MENSUALES DE ENERGIA ELECTRICA</t>
  </si>
  <si>
    <t>Código: C1FO5461 - 007</t>
  </si>
  <si>
    <t>FORMATO III REGISTRO VALORES MENSUALES ENERGÍA ELÉCTRICA</t>
  </si>
  <si>
    <t>EMPRESA SOCIAL DEL ESTADO HOSPITAL DEPARTAMENTAL SAN VICENTE DE PAÚL</t>
  </si>
  <si>
    <t>VALOR TOTAL POR ALUMBRADO PUBLICO</t>
  </si>
  <si>
    <t>ALUMBRADO PÚBLICO</t>
  </si>
  <si>
    <t>VALOR ASEO</t>
  </si>
  <si>
    <t>VALOR TOTAL POR MES ASEO</t>
  </si>
  <si>
    <t>TOTAL</t>
  </si>
  <si>
    <t xml:space="preserve">OBSERVACIONES </t>
  </si>
  <si>
    <t xml:space="preserve">PERIODO FACTURADO </t>
  </si>
  <si>
    <t xml:space="preserve">HOTEL ENCANTO REAL </t>
  </si>
  <si>
    <t>09/01/25-08/02/25</t>
  </si>
  <si>
    <t>CASA ADMINISTRATIVA</t>
  </si>
  <si>
    <t>10/01/25-10/02/25</t>
  </si>
  <si>
    <t>CIRNE (DOS MEDIDORES)</t>
  </si>
  <si>
    <t xml:space="preserve">ARCHIVO LOS PINOS </t>
  </si>
  <si>
    <t>HOSPITAL USUARIO NO REGULADO</t>
  </si>
  <si>
    <t>EH- 2446152</t>
  </si>
  <si>
    <t>VALOR OTROS COBROS</t>
  </si>
  <si>
    <t>01/02/2025 - 28/02/2025</t>
  </si>
  <si>
    <t>29/01/25-28/02/25</t>
  </si>
  <si>
    <t>08/02/25-08/03/25</t>
  </si>
  <si>
    <t>29/03/2025-29/04/2025</t>
  </si>
  <si>
    <t>09/04/2025-09/05/2025</t>
  </si>
  <si>
    <t>08/04/25-08/05/25</t>
  </si>
  <si>
    <t>08/03/2025 - 08/04/2025</t>
  </si>
  <si>
    <t>01/03/2025 - 31/03/2025</t>
  </si>
  <si>
    <t>EH- 2836523</t>
  </si>
  <si>
    <t>28/02/2025 - 29/03/2025</t>
  </si>
  <si>
    <t>10/03/2025 - 09/04/2026</t>
  </si>
  <si>
    <t>HOSPITAL USUARIO NO REGULADO/ NO SE TIENE FACTURA CORRESPONDIENTE</t>
  </si>
  <si>
    <t>29/04/25-29/05/25</t>
  </si>
  <si>
    <t>09/05/25-09/06/25</t>
  </si>
  <si>
    <t>CASA ADMINISTRATIVA (presenta una factura vencida por valor de $ 1.911.150</t>
  </si>
  <si>
    <t>08/05/25-08/06/25</t>
  </si>
  <si>
    <t>01/04/2025 - 30/04/2025</t>
  </si>
  <si>
    <t>EH- 3222407</t>
  </si>
  <si>
    <t>EH-3625873</t>
  </si>
  <si>
    <t>01/05/2025 - 31/05/2025</t>
  </si>
  <si>
    <t>HOTEL ENCANTO REAL CASA ADMINISTRATIVA 1</t>
  </si>
  <si>
    <t>EH- 3962400</t>
  </si>
  <si>
    <t>01/06/2025 - 30/06/2025</t>
  </si>
  <si>
    <t>SEDE ADMINISTRATIVA 2</t>
  </si>
  <si>
    <t xml:space="preserve">SEDE ADMINISTRATIVA 1 HOTEL ENCANTO REAL </t>
  </si>
  <si>
    <t>09/06/25-09/07/25</t>
  </si>
  <si>
    <t>29/05/25-28/06/25</t>
  </si>
  <si>
    <t>08/06/25-08/07/25</t>
  </si>
  <si>
    <t>EH-4371063</t>
  </si>
  <si>
    <t>01/07/2025 - 31/07/2025</t>
  </si>
  <si>
    <t>28/06/25-29/07/25</t>
  </si>
  <si>
    <t>09/07/25-09/08/25</t>
  </si>
  <si>
    <t>08/07/25-08/08/25</t>
  </si>
  <si>
    <t xml:space="preserve">87533028
</t>
  </si>
  <si>
    <t>EH-4780027</t>
  </si>
  <si>
    <t>01/08/2025 - 31/08/2025</t>
  </si>
  <si>
    <t>29/07/25-29/08/25</t>
  </si>
  <si>
    <t>09-08-25 a 09-09-25</t>
  </si>
  <si>
    <t>01-09-25 a 30-09-25</t>
  </si>
  <si>
    <t>29-08-25 a 29-09-25</t>
  </si>
  <si>
    <t>08-09-25 a 08-10-25</t>
  </si>
  <si>
    <t>08/09-25/08/10-25</t>
  </si>
  <si>
    <t>29/09-25/29/10-25</t>
  </si>
  <si>
    <t>09/09-25/09/10-25</t>
  </si>
  <si>
    <t>01/10-25/31/10-25</t>
  </si>
  <si>
    <t>EH-5859538</t>
  </si>
  <si>
    <t>01/11/2025 - 30/11/2025</t>
  </si>
  <si>
    <t>29/10/25-29/11/25</t>
  </si>
  <si>
    <t>HOTEL ENCANTO REAL SEDE ADMINISTRATIVA 1</t>
  </si>
  <si>
    <t>08/11/25-09/12/25</t>
  </si>
  <si>
    <t>07/11/25-08/12/25</t>
  </si>
  <si>
    <t>29/11/25-29/12/25</t>
  </si>
  <si>
    <t>08/12/25-09/01/25</t>
  </si>
  <si>
    <t>EH6213476</t>
  </si>
  <si>
    <t>factura electronica sin datos de consumo/ lecturas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</si>
</sst>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\ * #,##0.00_);_(&quot;$&quot;\ * \(#,##0.00\);_(&quot;$&quot;\ 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(&quot;$&quot;\ * #,##0.0_);_(&quot;$&quot;\ * \(#,##0.0\);_(&quot;$&quot;\ * &quot;-&quot;??_);_(@_)"/>
    <numFmt numFmtId="167" formatCode="0.0"/>
    <numFmt numFmtId="168" formatCode="_(&quot;$&quot;\ * #,##0_);_(&quot;$&quot;\ * \(#,##0\);_(&quot;$&quot;\ * &quot;-&quot;??_);_(@_)"/>
    <numFmt numFmtId="169" formatCode="0.0000"/>
    <numFmt numFmtId="170" formatCode="0.000"/>
    <numFmt numFmtId="171" formatCode="#,##0.0000"/>
    <numFmt numFmtId="172" formatCode="#,##0.000"/>
    <numFmt numFmtId="173" formatCode="_(&quot;$&quot;\ * #,##0.000_);_(&quot;$&quot;\ * \(#,##0.00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D541E"/>
      <name val="Arial Narrow"/>
      <family val="2"/>
    </font>
    <font>
      <b/>
      <sz val="14"/>
      <color theme="0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D541E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0" borderId="1" xfId="0" applyFont="1" applyBorder="1"/>
    <xf numFmtId="44" fontId="5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5" fillId="0" borderId="1" xfId="0" applyNumberFormat="1" applyFont="1" applyBorder="1"/>
    <xf numFmtId="0" fontId="4" fillId="2" borderId="1" xfId="0" applyFont="1" applyFill="1" applyBorder="1"/>
    <xf numFmtId="166" fontId="4" fillId="2" borderId="1" xfId="0" applyNumberFormat="1" applyFont="1" applyFill="1" applyBorder="1"/>
    <xf numFmtId="166" fontId="4" fillId="2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7" fontId="4" fillId="2" borderId="1" xfId="0" applyNumberFormat="1" applyFont="1" applyFill="1" applyBorder="1"/>
    <xf numFmtId="167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4" fontId="6" fillId="0" borderId="1" xfId="0" applyNumberFormat="1" applyFont="1" applyBorder="1" applyAlignment="1">
      <alignment vertical="center"/>
    </xf>
    <xf numFmtId="44" fontId="6" fillId="0" borderId="1" xfId="0" applyNumberFormat="1" applyFont="1" applyBorder="1"/>
    <xf numFmtId="3" fontId="5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169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170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1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/>
    </xf>
    <xf numFmtId="168" fontId="5" fillId="3" borderId="1" xfId="0" applyNumberFormat="1" applyFont="1" applyFill="1" applyBorder="1" applyAlignment="1">
      <alignment horizontal="center"/>
    </xf>
    <xf numFmtId="168" fontId="5" fillId="3" borderId="1" xfId="1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1" fontId="5" fillId="0" borderId="1" xfId="0" applyNumberFormat="1" applyFont="1" applyBorder="1" applyAlignment="1">
      <alignment horizontal="center"/>
    </xf>
    <xf numFmtId="173" fontId="5" fillId="0" borderId="1" xfId="0" applyNumberFormat="1" applyFont="1" applyBorder="1"/>
    <xf numFmtId="173" fontId="6" fillId="0" borderId="1" xfId="0" applyNumberFormat="1" applyFont="1" applyBorder="1"/>
    <xf numFmtId="172" fontId="5" fillId="0" borderId="1" xfId="0" applyNumberFormat="1" applyFont="1" applyBorder="1"/>
    <xf numFmtId="170" fontId="5" fillId="0" borderId="1" xfId="0" applyNumberFormat="1" applyFont="1" applyBorder="1"/>
    <xf numFmtId="0" fontId="0" fillId="0" borderId="0" xfId="0" applyAlignment="1">
      <alignment horizontal="center" vertical="center" wrapText="1"/>
    </xf>
    <xf numFmtId="44" fontId="5" fillId="0" borderId="6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/>
    </xf>
    <xf numFmtId="168" fontId="4" fillId="2" borderId="1" xfId="0" applyNumberFormat="1" applyFont="1" applyFill="1" applyBorder="1"/>
    <xf numFmtId="168" fontId="4" fillId="2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center"/>
    </xf>
    <xf numFmtId="168" fontId="5" fillId="0" borderId="1" xfId="0" applyNumberFormat="1" applyFont="1" applyFill="1" applyBorder="1" applyAlignment="1">
      <alignment horizontal="center"/>
    </xf>
    <xf numFmtId="168" fontId="6" fillId="0" borderId="1" xfId="0" applyNumberFormat="1" applyFont="1" applyFill="1" applyBorder="1" applyAlignment="1">
      <alignment horizontal="center"/>
    </xf>
    <xf numFmtId="44" fontId="5" fillId="0" borderId="1" xfId="0" applyNumberFormat="1" applyFont="1" applyBorder="1" applyAlignment="1">
      <alignment vertical="center"/>
    </xf>
    <xf numFmtId="173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173" fontId="6" fillId="0" borderId="1" xfId="0" applyNumberFormat="1" applyFont="1" applyBorder="1" applyAlignment="1">
      <alignment vertical="center"/>
    </xf>
    <xf numFmtId="168" fontId="5" fillId="0" borderId="1" xfId="0" applyNumberFormat="1" applyFont="1" applyBorder="1" applyAlignment="1">
      <alignment vertical="center"/>
    </xf>
    <xf numFmtId="171" fontId="5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8" fontId="6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/>
    </xf>
    <xf numFmtId="44" fontId="5" fillId="0" borderId="1" xfId="1" applyFont="1" applyBorder="1" applyAlignment="1">
      <alignment vertical="center"/>
    </xf>
    <xf numFmtId="168" fontId="5" fillId="0" borderId="1" xfId="0" applyNumberFormat="1" applyFont="1" applyBorder="1"/>
    <xf numFmtId="168" fontId="5" fillId="0" borderId="1" xfId="1" applyNumberFormat="1" applyFont="1" applyBorder="1" applyAlignment="1">
      <alignment vertical="center"/>
    </xf>
    <xf numFmtId="172" fontId="5" fillId="0" borderId="1" xfId="0" applyNumberFormat="1" applyFont="1" applyBorder="1" applyAlignment="1">
      <alignment horizontal="center"/>
    </xf>
    <xf numFmtId="173" fontId="6" fillId="0" borderId="1" xfId="0" applyNumberFormat="1" applyFont="1" applyBorder="1" applyAlignment="1">
      <alignment horizontal="center"/>
    </xf>
    <xf numFmtId="173" fontId="5" fillId="0" borderId="1" xfId="0" applyNumberFormat="1" applyFont="1" applyBorder="1" applyAlignment="1">
      <alignment horizontal="center"/>
    </xf>
    <xf numFmtId="173" fontId="6" fillId="0" borderId="1" xfId="0" applyNumberFormat="1" applyFont="1" applyBorder="1" applyAlignment="1">
      <alignment horizontal="center" vertical="center"/>
    </xf>
    <xf numFmtId="173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8" fontId="6" fillId="0" borderId="6" xfId="0" applyNumberFormat="1" applyFont="1" applyBorder="1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5" fillId="0" borderId="6" xfId="0" applyNumberFormat="1" applyFont="1" applyBorder="1" applyAlignment="1">
      <alignment horizontal="center" vertical="center"/>
    </xf>
    <xf numFmtId="44" fontId="5" fillId="0" borderId="7" xfId="0" applyNumberFormat="1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168" fontId="5" fillId="0" borderId="7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8" fontId="1" fillId="0" borderId="6" xfId="1" applyNumberFormat="1" applyFont="1" applyFill="1" applyBorder="1" applyAlignment="1">
      <alignment horizontal="center" vertical="center" wrapText="1"/>
    </xf>
    <xf numFmtId="168" fontId="1" fillId="0" borderId="7" xfId="1" applyNumberFormat="1" applyFont="1" applyFill="1" applyBorder="1" applyAlignment="1">
      <alignment horizontal="center" vertical="center" wrapText="1"/>
    </xf>
    <xf numFmtId="44" fontId="1" fillId="0" borderId="6" xfId="1" applyFont="1" applyFill="1" applyBorder="1" applyAlignment="1">
      <alignment horizontal="center" vertical="center" wrapText="1"/>
    </xf>
    <xf numFmtId="44" fontId="1" fillId="0" borderId="7" xfId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center" vertical="center"/>
    </xf>
    <xf numFmtId="166" fontId="6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5" fillId="0" borderId="6" xfId="1" applyFont="1" applyBorder="1" applyAlignment="1">
      <alignment horizontal="center" vertical="center"/>
    </xf>
    <xf numFmtId="44" fontId="5" fillId="0" borderId="7" xfId="1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8" fontId="6" fillId="0" borderId="6" xfId="0" applyNumberFormat="1" applyFont="1" applyBorder="1" applyAlignment="1">
      <alignment horizontal="center" vertical="center"/>
    </xf>
    <xf numFmtId="168" fontId="6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68" fontId="6" fillId="0" borderId="6" xfId="0" applyNumberFormat="1" applyFont="1" applyBorder="1" applyAlignment="1">
      <alignment horizontal="center" vertical="center" wrapText="1"/>
    </xf>
    <xf numFmtId="168" fontId="6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3" fontId="6" fillId="0" borderId="6" xfId="0" applyNumberFormat="1" applyFont="1" applyBorder="1" applyAlignment="1">
      <alignment horizontal="center" vertical="center"/>
    </xf>
    <xf numFmtId="173" fontId="6" fillId="0" borderId="7" xfId="0" applyNumberFormat="1" applyFont="1" applyBorder="1" applyAlignment="1">
      <alignment horizontal="center" vertical="center"/>
    </xf>
    <xf numFmtId="44" fontId="5" fillId="0" borderId="6" xfId="0" applyNumberFormat="1" applyFont="1" applyBorder="1" applyAlignment="1">
      <alignment horizontal="center"/>
    </xf>
    <xf numFmtId="44" fontId="5" fillId="0" borderId="7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44" fontId="5" fillId="0" borderId="6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173" fontId="6" fillId="0" borderId="6" xfId="0" applyNumberFormat="1" applyFont="1" applyBorder="1" applyAlignment="1">
      <alignment horizontal="center"/>
    </xf>
    <xf numFmtId="173" fontId="6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44" fontId="5" fillId="0" borderId="6" xfId="0" applyNumberFormat="1" applyFont="1" applyBorder="1" applyAlignment="1">
      <alignment horizontal="center" vertical="top"/>
    </xf>
    <xf numFmtId="44" fontId="5" fillId="0" borderId="7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541E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8" name="Imagen 53" descr="LOGO INSTITUCIONAL NUEVO CORREGI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9" name="Imagen 53" descr="LOGO INSTITUCIONAL NUEVO CORREGID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0" name="Imagen 53" descr="LOGO INSTITUCIONAL NUEVO CORREGID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1" name="Imagen 53" descr="LOGO INSTITUCIONAL NUEVO CORREGID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2" name="Imagen 53" descr="LOGO INSTITUCIONAL NUEVO CORREGID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3" name="Imagen 53" descr="LOGO INSTITUCIONAL NUEVO CORREGID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4" name="Imagen 53" descr="LOGO INSTITUCIONAL NUEVO CORREGID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5" name="Imagen 53" descr="LOGO INSTITUCIONAL NUEVO CORREGID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6" name="Imagen 53" descr="LOGO INSTITUCIONAL NUEVO CORREGID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7" name="Imagen 53" descr="LOGO INSTITUCIONAL NUEVO CORREGIDO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8" name="Imagen 53" descr="LOGO INSTITUCIONAL NUEVO CORREGID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9" name="Imagen 53" descr="LOGO INSTITUCIONAL NUEVO CORREGID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0" name="Imagen 53" descr="LOGO INSTITUCIONAL NUEVO CORREGID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1" name="Imagen 53" descr="LOGO INSTITUCIONAL NUEVO CORREGID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2" name="Imagen 53" descr="LOGO INSTITUCIONAL NUEVO CORREGID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3" name="Imagen 53" descr="LOGO INSTITUCIONAL NUEVO CORREGID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4" name="Imagen 53" descr="LOGO INSTITUCIONAL NUEVO CORREGID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5" name="Imagen 53" descr="LOGO INSTITUCIONAL NUEVO CORREGID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6" name="Imagen 53" descr="LOGO INSTITUCIONAL NUEVO CORREGID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7" name="Imagen 53" descr="LOGO INSTITUCIONAL NUEVO CORREGIDO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8" name="Imagen 53" descr="LOGO INSTITUCIONAL NUEVO CORREGI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9" name="Imagen 53" descr="LOGO INSTITUCIONAL NUEVO CORREGI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0" name="Imagen 53" descr="LOGO INSTITUCIONAL NUEVO CORREGID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1" name="Imagen 53" descr="LOGO INSTITUCIONAL NUEVO CORREGID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2" name="Imagen 53" descr="LOGO INSTITUCIONAL NUEVO CORREGID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3" name="Imagen 53" descr="LOGO INSTITUCIONAL NUEVO CORREGID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4" name="Imagen 53" descr="LOGO INSTITUCIONAL NUEVO CORREGID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5" name="Imagen 53" descr="LOGO INSTITUCIONAL NUEVO CORREGID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6" name="Imagen 53" descr="LOGO INSTITUCIONAL NUEVO CORREGID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7" name="Imagen 53" descr="LOGO INSTITUCIONAL NUEVO CORREGIDO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2" name="Imagen 53" descr="LOGO INSTITUCIONAL NUEVO CORREGI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310964</xdr:colOff>
      <xdr:row>0</xdr:row>
      <xdr:rowOff>25774</xdr:rowOff>
    </xdr:from>
    <xdr:to>
      <xdr:col>0</xdr:col>
      <xdr:colOff>1106581</xdr:colOff>
      <xdr:row>3</xdr:row>
      <xdr:rowOff>171449</xdr:rowOff>
    </xdr:to>
    <xdr:pic>
      <xdr:nvPicPr>
        <xdr:cNvPr id="2" name="Imagen 53" descr="LOGO INSTITUCIONAL NUEVO CORREGI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64" y="25774"/>
          <a:ext cx="795617" cy="78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2" name="Imagen 53" descr="LOGO INSTITUCIONAL NUEVO CORREGI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8" name="Imagen 53" descr="LOGO INSTITUCIONAL NUEVO CORREGI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9" name="Imagen 53" descr="LOGO INSTITUCIONAL NUEVO CORREGID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8" name="Imagen 53" descr="LOGO INSTITUCIONAL NUEVO CORREGI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9" name="Imagen 53" descr="LOGO INSTITUCIONAL NUEVO CORREGID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0" name="Imagen 53" descr="LOGO INSTITUCIONAL NUEVO CORREGID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1" name="Imagen 53" descr="LOGO INSTITUCIONAL NUEVO CORREGID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8" name="Imagen 53" descr="LOGO INSTITUCIONAL NUEVO CORREGID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9" name="Imagen 53" descr="LOGO INSTITUCIONAL NUEVO CORREGID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0" name="Imagen 53" descr="LOGO INSTITUCIONAL NUEVO CORREGID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1" name="Imagen 53" descr="LOGO INSTITUCIONAL NUEVO CORREGID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2" name="Imagen 53" descr="LOGO INSTITUCIONAL NUEVO CORREGID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3" name="Imagen 53" descr="LOGO INSTITUCIONAL NUEVO CORREGID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8" name="Imagen 53" descr="LOGO INSTITUCIONAL NUEVO CORREGI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9" name="Imagen 53" descr="LOGO INSTITUCIONAL NUEVO CORREGI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0" name="Imagen 53" descr="LOGO INSTITUCIONAL NUEVO CORREGID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1" name="Imagen 53" descr="LOGO INSTITUCIONAL NUEVO CORREGID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2" name="Imagen 53" descr="LOGO INSTITUCIONAL NUEVO CORREGID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3" name="Imagen 53" descr="LOGO INSTITUCIONAL NUEVO CORREGID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4" name="Imagen 53" descr="LOGO INSTITUCIONAL NUEVO CORREGID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5" name="Imagen 53" descr="LOGO INSTITUCIONAL NUEVO CORREGID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8" name="Imagen 53" descr="LOGO INSTITUCIONAL NUEVO CORREGID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9" name="Imagen 53" descr="LOGO INSTITUCIONAL NUEVO CORREGID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0" name="Imagen 53" descr="LOGO INSTITUCIONAL NUEVO CORREGID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1" name="Imagen 53" descr="LOGO INSTITUCIONAL NUEVO CORREGID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2" name="Imagen 53" descr="LOGO INSTITUCIONAL NUEVO CORREGI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3" name="Imagen 53" descr="LOGO INSTITUCIONAL NUEVO CORREGID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4" name="Imagen 53" descr="LOGO INSTITUCIONAL NUEVO CORREGID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5" name="Imagen 53" descr="LOGO INSTITUCIONAL NUEVO CORREGID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6" name="Imagen 53" descr="LOGO INSTITUCIONAL NUEVO CORREGID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7" name="Imagen 53" descr="LOGO INSTITUCIONAL NUEVO CORREGID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4" name="Imagen 53" descr="LOGO INSTITUCIONAL NUEVO CORREGI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5" name="Imagen 53" descr="LOGO INSTITUCIONAL NUEVO CORREGI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6" name="Imagen 53" descr="LOGO INSTITUCIONAL NUEVO CORREGI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7" name="Imagen 53" descr="LOGO INSTITUCIONAL NUEVO CORREGID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8" name="Imagen 53" descr="LOGO INSTITUCIONAL NUEVO CORREGID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9" name="Imagen 53" descr="LOGO INSTITUCIONAL NUEVO CORREGI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0" name="Imagen 53" descr="LOGO INSTITUCIONAL NUEVO CORREGID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1" name="Imagen 53" descr="LOGO INSTITUCIONAL NUEVO CORREGID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2" name="Imagen 53" descr="LOGO INSTITUCIONAL NUEVO CORREGID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3" name="Imagen 53" descr="LOGO INSTITUCIONAL NUEVO CORREGID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4" name="Imagen 53" descr="LOGO INSTITUCIONAL NUEVO CORREGID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5" name="Imagen 53" descr="LOGO INSTITUCIONAL NUEVO CORREGID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6" name="Imagen 53" descr="LOGO INSTITUCIONAL NUEVO CORREGID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17" name="Imagen 53" descr="LOGO INSTITUCIONAL NUEVO CORREGIDO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zoomScale="85" zoomScaleNormal="85" workbookViewId="0">
      <selection activeCell="I19" sqref="I19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16.85546875" customWidth="1"/>
    <col min="8" max="8" width="16.7109375" bestFit="1" customWidth="1"/>
    <col min="9" max="9" width="18" bestFit="1" customWidth="1"/>
    <col min="10" max="10" width="17.42578125" customWidth="1"/>
    <col min="11" max="11" width="27.85546875" customWidth="1"/>
    <col min="12" max="12" width="23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8" t="s">
        <v>1</v>
      </c>
      <c r="B6" s="13">
        <v>2025</v>
      </c>
      <c r="C6" s="5" t="s">
        <v>2</v>
      </c>
      <c r="D6" s="14" t="s">
        <v>7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61</v>
      </c>
      <c r="G9" s="142" t="s">
        <v>31</v>
      </c>
      <c r="H9" s="142" t="s">
        <v>48</v>
      </c>
      <c r="I9" s="142" t="s">
        <v>47</v>
      </c>
      <c r="J9" s="142" t="s">
        <v>6</v>
      </c>
      <c r="K9" s="53" t="s">
        <v>51</v>
      </c>
    </row>
    <row r="10" spans="1:19" ht="16.5" customHeight="1" x14ac:dyDescent="0.3">
      <c r="A10" s="143"/>
      <c r="B10" s="143"/>
      <c r="C10" s="51" t="s">
        <v>27</v>
      </c>
      <c r="D10" s="51" t="s">
        <v>28</v>
      </c>
      <c r="E10" s="143"/>
      <c r="F10" s="143"/>
      <c r="G10" s="143"/>
      <c r="H10" s="143"/>
      <c r="I10" s="143"/>
      <c r="J10" s="143"/>
      <c r="K10" s="52" t="s">
        <v>52</v>
      </c>
    </row>
    <row r="11" spans="1:19" ht="16.5" customHeight="1" x14ac:dyDescent="0.25">
      <c r="A11" s="156">
        <v>300841406</v>
      </c>
      <c r="B11" s="158" t="s">
        <v>60</v>
      </c>
      <c r="C11" s="64">
        <v>165.23949999999999</v>
      </c>
      <c r="D11" s="57">
        <v>0</v>
      </c>
      <c r="E11" s="58">
        <v>72.704999999999998</v>
      </c>
      <c r="F11" s="158">
        <v>0</v>
      </c>
      <c r="G11" s="134">
        <v>45331111</v>
      </c>
      <c r="H11" s="162">
        <v>8885200</v>
      </c>
      <c r="I11" s="164">
        <v>8157809</v>
      </c>
      <c r="J11" s="138">
        <f t="shared" ref="J11:J17" si="0">SUM(F11:I11)</f>
        <v>62374120</v>
      </c>
      <c r="K11" s="140" t="s">
        <v>62</v>
      </c>
      <c r="L11" s="160" t="s">
        <v>59</v>
      </c>
    </row>
    <row r="12" spans="1:19" ht="18.75" customHeight="1" x14ac:dyDescent="0.25">
      <c r="A12" s="157"/>
      <c r="B12" s="159"/>
      <c r="C12" s="59">
        <v>0</v>
      </c>
      <c r="D12" s="33">
        <v>0</v>
      </c>
      <c r="E12" s="33">
        <v>0</v>
      </c>
      <c r="F12" s="161"/>
      <c r="G12" s="135"/>
      <c r="H12" s="163"/>
      <c r="I12" s="165"/>
      <c r="J12" s="139"/>
      <c r="K12" s="141"/>
      <c r="L12" s="160"/>
    </row>
    <row r="13" spans="1:19" ht="18.75" customHeight="1" x14ac:dyDescent="0.25">
      <c r="A13" s="130">
        <v>340938041</v>
      </c>
      <c r="B13" s="130">
        <v>85421245</v>
      </c>
      <c r="C13" s="33">
        <v>7507</v>
      </c>
      <c r="D13" s="33">
        <v>7423</v>
      </c>
      <c r="E13" s="33">
        <v>3360</v>
      </c>
      <c r="F13" s="132">
        <v>0</v>
      </c>
      <c r="G13" s="134">
        <v>3285915</v>
      </c>
      <c r="H13" s="136">
        <v>70378</v>
      </c>
      <c r="I13" s="136">
        <v>492887</v>
      </c>
      <c r="J13" s="138">
        <f t="shared" si="0"/>
        <v>3849180</v>
      </c>
      <c r="K13" s="140" t="s">
        <v>63</v>
      </c>
      <c r="L13" s="129" t="s">
        <v>57</v>
      </c>
    </row>
    <row r="14" spans="1:19" ht="18.75" customHeight="1" x14ac:dyDescent="0.25">
      <c r="A14" s="131"/>
      <c r="B14" s="131"/>
      <c r="C14" s="33">
        <v>1695</v>
      </c>
      <c r="D14" s="33">
        <v>1685</v>
      </c>
      <c r="E14" s="33">
        <v>400</v>
      </c>
      <c r="F14" s="133"/>
      <c r="G14" s="135"/>
      <c r="H14" s="137"/>
      <c r="I14" s="137"/>
      <c r="J14" s="139"/>
      <c r="K14" s="141"/>
      <c r="L14" s="129"/>
    </row>
    <row r="15" spans="1:19" ht="18.75" x14ac:dyDescent="0.3">
      <c r="A15" s="33">
        <v>249257715</v>
      </c>
      <c r="B15" s="33">
        <v>85547333</v>
      </c>
      <c r="C15" s="33">
        <v>74691</v>
      </c>
      <c r="D15" s="33">
        <v>73117</v>
      </c>
      <c r="E15" s="33">
        <f>C15-D15</f>
        <v>1574</v>
      </c>
      <c r="F15" s="47">
        <v>0</v>
      </c>
      <c r="G15" s="55">
        <v>1940739</v>
      </c>
      <c r="H15" s="55">
        <v>105569</v>
      </c>
      <c r="I15" s="56">
        <v>242592</v>
      </c>
      <c r="J15" s="39">
        <f t="shared" si="0"/>
        <v>2288900</v>
      </c>
      <c r="K15" s="54" t="s">
        <v>54</v>
      </c>
      <c r="L15" t="s">
        <v>53</v>
      </c>
    </row>
    <row r="16" spans="1:19" ht="18.75" x14ac:dyDescent="0.3">
      <c r="A16" s="33">
        <v>247819667</v>
      </c>
      <c r="B16" s="33">
        <v>85560323</v>
      </c>
      <c r="C16" s="33">
        <v>19051</v>
      </c>
      <c r="D16" s="33">
        <v>17917</v>
      </c>
      <c r="E16" s="33">
        <f>C16-D16</f>
        <v>1134</v>
      </c>
      <c r="F16" s="47">
        <v>0</v>
      </c>
      <c r="G16" s="55">
        <v>1398223</v>
      </c>
      <c r="H16" s="55">
        <v>31749</v>
      </c>
      <c r="I16" s="56">
        <v>174778</v>
      </c>
      <c r="J16" s="39">
        <f t="shared" si="0"/>
        <v>1604750</v>
      </c>
      <c r="K16" s="54" t="s">
        <v>56</v>
      </c>
      <c r="L16" t="s">
        <v>55</v>
      </c>
    </row>
    <row r="17" spans="1:12" ht="18.75" x14ac:dyDescent="0.3">
      <c r="A17" s="33">
        <v>248850079</v>
      </c>
      <c r="B17" s="33">
        <v>85549922</v>
      </c>
      <c r="C17" s="33">
        <v>2225</v>
      </c>
      <c r="D17" s="33">
        <v>2074</v>
      </c>
      <c r="E17" s="33">
        <f>C17-D17</f>
        <v>151</v>
      </c>
      <c r="F17" s="47">
        <v>0</v>
      </c>
      <c r="G17" s="55">
        <v>273323</v>
      </c>
      <c r="H17" s="55">
        <v>80339</v>
      </c>
      <c r="I17" s="56">
        <v>40998</v>
      </c>
      <c r="J17" s="39">
        <f t="shared" si="0"/>
        <v>394660</v>
      </c>
      <c r="K17" s="54" t="s">
        <v>64</v>
      </c>
      <c r="L17" t="s">
        <v>58</v>
      </c>
    </row>
    <row r="18" spans="1:12" ht="18" x14ac:dyDescent="0.25">
      <c r="A18" s="151" t="s">
        <v>20</v>
      </c>
      <c r="B18" s="152"/>
      <c r="C18" s="152"/>
      <c r="D18" s="153"/>
      <c r="E18" s="21">
        <f>SUM(E11:E17)</f>
        <v>6691.7049999999999</v>
      </c>
      <c r="F18" s="17">
        <f>SUM(F12:F17)</f>
        <v>0</v>
      </c>
      <c r="G18" s="17">
        <f>SUM(G11:G17)</f>
        <v>52229311</v>
      </c>
      <c r="H18" s="17">
        <f>SUM(H11:H17)</f>
        <v>9173235</v>
      </c>
      <c r="I18" s="17">
        <f>SUM(I11:I17)</f>
        <v>9109064</v>
      </c>
      <c r="J18" s="18">
        <f>SUM(J11:J17)</f>
        <v>70511610</v>
      </c>
    </row>
  </sheetData>
  <mergeCells count="38">
    <mergeCell ref="K11:K12"/>
    <mergeCell ref="L11:L12"/>
    <mergeCell ref="F11:F12"/>
    <mergeCell ref="G11:G12"/>
    <mergeCell ref="H11:H12"/>
    <mergeCell ref="I11:I12"/>
    <mergeCell ref="J11:J12"/>
    <mergeCell ref="A18:D18"/>
    <mergeCell ref="C9:D9"/>
    <mergeCell ref="A9:A10"/>
    <mergeCell ref="B9:B10"/>
    <mergeCell ref="E9:E10"/>
    <mergeCell ref="A11:A12"/>
    <mergeCell ref="B11:B12"/>
    <mergeCell ref="J9:J10"/>
    <mergeCell ref="A1:A4"/>
    <mergeCell ref="B1:H1"/>
    <mergeCell ref="I1:J1"/>
    <mergeCell ref="B2:H2"/>
    <mergeCell ref="I2:J3"/>
    <mergeCell ref="B3:H3"/>
    <mergeCell ref="B4:H4"/>
    <mergeCell ref="I4:J4"/>
    <mergeCell ref="F9:F10"/>
    <mergeCell ref="G9:G10"/>
    <mergeCell ref="H9:H10"/>
    <mergeCell ref="I9:I10"/>
    <mergeCell ref="F8:J8"/>
    <mergeCell ref="A8:E8"/>
    <mergeCell ref="L13:L14"/>
    <mergeCell ref="B13:B14"/>
    <mergeCell ref="A13:A14"/>
    <mergeCell ref="F13:F14"/>
    <mergeCell ref="G13:G14"/>
    <mergeCell ref="H13:H14"/>
    <mergeCell ref="I13:I14"/>
    <mergeCell ref="J13:J14"/>
    <mergeCell ref="K13:K14"/>
  </mergeCells>
  <printOptions horizontalCentered="1" verticalCentered="1"/>
  <pageMargins left="0.70866141732283472" right="0.19685039370078741" top="0.15748031496062992" bottom="0.8046875" header="0.31496062992125984" footer="0.31496062992125984"/>
  <pageSetup paperSize="5" scale="75" orientation="landscape" r:id="rId1"/>
  <headerFooter>
    <oddFooter>&amp;C&amp;"Arial Narrow,Normal"&amp;10Calle 7 No. 14-69 PBX (608) 8332441 Ext: 256 Fax (608) 8333225   Gerencia (608) 8332570
web: www.hospitalgarzon.gov.co – Email: saludocupacional@hospitalsvpgarzon.gov.co, gerencia@hospitalsvpgarzon.gov.co
Garzón (Huila).</oddFooter>
  </headerFooter>
  <ignoredErrors>
    <ignoredError sqref="J13 J1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8"/>
  <sheetViews>
    <sheetView topLeftCell="A7" zoomScale="85" zoomScaleNormal="85" workbookViewId="0">
      <selection activeCell="I16" sqref="I16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2.140625" customWidth="1"/>
    <col min="7" max="7" width="16.85546875" customWidth="1"/>
    <col min="8" max="8" width="16.42578125" customWidth="1"/>
    <col min="9" max="9" width="17.7109375" customWidth="1"/>
    <col min="10" max="10" width="19.140625" customWidth="1"/>
    <col min="11" max="11" width="24.5703125" customWidth="1"/>
    <col min="12" max="12" width="19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27" t="s">
        <v>2</v>
      </c>
      <c r="D6" s="24" t="s">
        <v>16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37</v>
      </c>
      <c r="G9" s="142" t="s">
        <v>31</v>
      </c>
      <c r="H9" s="142" t="s">
        <v>48</v>
      </c>
      <c r="I9" s="142" t="s">
        <v>47</v>
      </c>
      <c r="J9" s="142" t="s">
        <v>6</v>
      </c>
      <c r="K9" s="25" t="s">
        <v>51</v>
      </c>
    </row>
    <row r="10" spans="1:19" ht="16.5" customHeight="1" x14ac:dyDescent="0.3">
      <c r="A10" s="143"/>
      <c r="B10" s="143"/>
      <c r="C10" s="96" t="s">
        <v>27</v>
      </c>
      <c r="D10" s="96" t="s">
        <v>28</v>
      </c>
      <c r="E10" s="143"/>
      <c r="F10" s="143"/>
      <c r="G10" s="143"/>
      <c r="H10" s="143"/>
      <c r="I10" s="143"/>
      <c r="J10" s="143"/>
      <c r="K10" s="87" t="s">
        <v>52</v>
      </c>
    </row>
    <row r="11" spans="1:19" ht="18" customHeight="1" x14ac:dyDescent="0.25">
      <c r="A11" s="156">
        <v>300841406</v>
      </c>
      <c r="B11" s="200">
        <v>5529374</v>
      </c>
      <c r="C11" s="33">
        <v>177768</v>
      </c>
      <c r="D11" s="33">
        <v>0</v>
      </c>
      <c r="E11" s="33">
        <v>78.218000000000004</v>
      </c>
      <c r="F11" s="82">
        <v>0</v>
      </c>
      <c r="G11" s="192">
        <v>50553833</v>
      </c>
      <c r="H11" s="192">
        <v>9258160</v>
      </c>
      <c r="I11" s="198">
        <v>9097547</v>
      </c>
      <c r="J11" s="196">
        <f t="shared" ref="J11:J17" si="0">SUM(F11:I11)</f>
        <v>68909540</v>
      </c>
      <c r="K11" s="172" t="s">
        <v>106</v>
      </c>
      <c r="L11" s="174" t="s">
        <v>59</v>
      </c>
    </row>
    <row r="12" spans="1:19" ht="18" customHeight="1" x14ac:dyDescent="0.25">
      <c r="A12" s="157"/>
      <c r="B12" s="201"/>
      <c r="C12" s="33">
        <v>888848</v>
      </c>
      <c r="D12" s="33">
        <v>0</v>
      </c>
      <c r="E12" s="121">
        <v>39.109000000000002</v>
      </c>
      <c r="F12" s="82">
        <v>0</v>
      </c>
      <c r="G12" s="193"/>
      <c r="H12" s="193"/>
      <c r="I12" s="199"/>
      <c r="J12" s="197"/>
      <c r="K12" s="173"/>
      <c r="L12" s="174"/>
    </row>
    <row r="13" spans="1:19" ht="18" customHeight="1" x14ac:dyDescent="0.25">
      <c r="A13" s="130">
        <v>340938041</v>
      </c>
      <c r="B13" s="200">
        <v>88577513</v>
      </c>
      <c r="C13" s="33">
        <v>8119</v>
      </c>
      <c r="D13" s="33">
        <v>8044</v>
      </c>
      <c r="E13" s="45">
        <v>3</v>
      </c>
      <c r="F13" s="132">
        <v>0</v>
      </c>
      <c r="G13" s="177">
        <v>3063120</v>
      </c>
      <c r="H13" s="177">
        <v>71238</v>
      </c>
      <c r="I13" s="202">
        <v>459312</v>
      </c>
      <c r="J13" s="188">
        <f t="shared" si="0"/>
        <v>3593670</v>
      </c>
      <c r="K13" s="140" t="s">
        <v>104</v>
      </c>
      <c r="L13" s="183" t="s">
        <v>57</v>
      </c>
    </row>
    <row r="14" spans="1:19" ht="18" customHeight="1" x14ac:dyDescent="0.25">
      <c r="A14" s="131"/>
      <c r="B14" s="201"/>
      <c r="C14" s="33">
        <v>1760</v>
      </c>
      <c r="D14" s="33">
        <v>1754</v>
      </c>
      <c r="E14" s="36">
        <v>240</v>
      </c>
      <c r="F14" s="133"/>
      <c r="G14" s="178"/>
      <c r="H14" s="178"/>
      <c r="I14" s="203"/>
      <c r="J14" s="189"/>
      <c r="K14" s="141"/>
      <c r="L14" s="183"/>
    </row>
    <row r="15" spans="1:19" ht="30" x14ac:dyDescent="0.25">
      <c r="A15" s="80">
        <v>247819667</v>
      </c>
      <c r="B15" s="33">
        <v>88377246</v>
      </c>
      <c r="C15" s="33">
        <v>29893</v>
      </c>
      <c r="D15" s="33">
        <v>28148</v>
      </c>
      <c r="E15" s="121">
        <v>1.7450000000000001</v>
      </c>
      <c r="F15" s="82">
        <v>0</v>
      </c>
      <c r="G15" s="123">
        <v>2249698</v>
      </c>
      <c r="H15" s="123">
        <v>31620</v>
      </c>
      <c r="I15" s="121">
        <v>281212</v>
      </c>
      <c r="J15" s="122">
        <f t="shared" si="0"/>
        <v>2562530</v>
      </c>
      <c r="K15" s="13" t="s">
        <v>105</v>
      </c>
      <c r="L15" s="79" t="s">
        <v>85</v>
      </c>
    </row>
    <row r="16" spans="1:19" ht="30" customHeight="1" x14ac:dyDescent="0.3">
      <c r="A16" s="80">
        <v>249257715</v>
      </c>
      <c r="B16" s="80">
        <v>88362142</v>
      </c>
      <c r="C16" s="80">
        <v>84246</v>
      </c>
      <c r="D16" s="80">
        <v>82792</v>
      </c>
      <c r="E16" s="80">
        <v>1.454</v>
      </c>
      <c r="F16" s="82">
        <v>0</v>
      </c>
      <c r="G16" s="125">
        <v>1874535</v>
      </c>
      <c r="H16" s="125">
        <v>106859</v>
      </c>
      <c r="I16" s="112">
        <v>234316</v>
      </c>
      <c r="J16" s="124">
        <f t="shared" si="0"/>
        <v>2215710</v>
      </c>
      <c r="K16" s="54" t="s">
        <v>103</v>
      </c>
      <c r="L16" s="79" t="s">
        <v>82</v>
      </c>
    </row>
    <row r="17" spans="1:12" ht="18.75" x14ac:dyDescent="0.3">
      <c r="A17" s="33">
        <v>248850079</v>
      </c>
      <c r="B17" s="33">
        <v>88364723</v>
      </c>
      <c r="C17" s="33">
        <v>3486</v>
      </c>
      <c r="D17" s="33">
        <v>3307</v>
      </c>
      <c r="E17" s="33">
        <v>179</v>
      </c>
      <c r="F17" s="82">
        <v>0</v>
      </c>
      <c r="G17" s="123">
        <v>164435</v>
      </c>
      <c r="H17" s="123">
        <v>41250</v>
      </c>
      <c r="I17" s="36">
        <v>24665</v>
      </c>
      <c r="J17" s="122">
        <f t="shared" si="0"/>
        <v>230350</v>
      </c>
      <c r="K17" s="54" t="s">
        <v>103</v>
      </c>
      <c r="L17" s="86" t="s">
        <v>58</v>
      </c>
    </row>
    <row r="18" spans="1:12" ht="18" x14ac:dyDescent="0.25">
      <c r="A18" s="151" t="s">
        <v>20</v>
      </c>
      <c r="B18" s="152"/>
      <c r="C18" s="152"/>
      <c r="D18" s="153"/>
      <c r="E18" s="21">
        <f>SUM(E11:E17)</f>
        <v>542.52600000000007</v>
      </c>
      <c r="F18" s="17">
        <f>SUM(F11:F17)</f>
        <v>0</v>
      </c>
      <c r="G18" s="17">
        <f t="shared" ref="G18" si="1">SUM(G11:G17)</f>
        <v>57905621</v>
      </c>
      <c r="H18" s="17">
        <f>SUM(H11:H17)</f>
        <v>9509127</v>
      </c>
      <c r="I18" s="17">
        <f>SUM(I11:I17)</f>
        <v>10097052</v>
      </c>
      <c r="J18" s="18">
        <f>SUM(J11:J17)</f>
        <v>77511800</v>
      </c>
    </row>
  </sheetData>
  <mergeCells count="37">
    <mergeCell ref="K11:K12"/>
    <mergeCell ref="L11:L12"/>
    <mergeCell ref="A13:A14"/>
    <mergeCell ref="K13:K14"/>
    <mergeCell ref="L13:L14"/>
    <mergeCell ref="H11:H12"/>
    <mergeCell ref="I11:I12"/>
    <mergeCell ref="J11:J12"/>
    <mergeCell ref="F13:F14"/>
    <mergeCell ref="G13:G14"/>
    <mergeCell ref="H13:H14"/>
    <mergeCell ref="I13:I14"/>
    <mergeCell ref="J13:J14"/>
    <mergeCell ref="A1:A4"/>
    <mergeCell ref="B1:H1"/>
    <mergeCell ref="I1:J1"/>
    <mergeCell ref="B2:H2"/>
    <mergeCell ref="I2:J3"/>
    <mergeCell ref="B3:H3"/>
    <mergeCell ref="B4:H4"/>
    <mergeCell ref="I4:J4"/>
    <mergeCell ref="H9:H10"/>
    <mergeCell ref="I9:I10"/>
    <mergeCell ref="J9:J10"/>
    <mergeCell ref="A18:D18"/>
    <mergeCell ref="A8:E8"/>
    <mergeCell ref="F8:J8"/>
    <mergeCell ref="A9:A10"/>
    <mergeCell ref="B9:B10"/>
    <mergeCell ref="C9:D9"/>
    <mergeCell ref="E9:E10"/>
    <mergeCell ref="F9:F10"/>
    <mergeCell ref="G9:G10"/>
    <mergeCell ref="A11:A12"/>
    <mergeCell ref="B11:B12"/>
    <mergeCell ref="B13:B14"/>
    <mergeCell ref="G11:G1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8"/>
  <sheetViews>
    <sheetView topLeftCell="A3" zoomScale="85" zoomScaleNormal="85" workbookViewId="0">
      <selection activeCell="A11" sqref="A11:A12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16.5703125" customWidth="1"/>
    <col min="8" max="8" width="16.42578125" customWidth="1"/>
    <col min="9" max="9" width="17.7109375" customWidth="1"/>
    <col min="10" max="10" width="19.7109375" customWidth="1"/>
    <col min="11" max="11" width="24.5703125" customWidth="1"/>
    <col min="12" max="12" width="19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27" t="s">
        <v>2</v>
      </c>
      <c r="D6" s="24" t="s">
        <v>17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37</v>
      </c>
      <c r="G9" s="142" t="s">
        <v>31</v>
      </c>
      <c r="H9" s="142" t="s">
        <v>48</v>
      </c>
      <c r="I9" s="142" t="s">
        <v>47</v>
      </c>
      <c r="J9" s="142" t="s">
        <v>6</v>
      </c>
      <c r="K9" s="25" t="s">
        <v>51</v>
      </c>
    </row>
    <row r="10" spans="1:19" ht="16.5" customHeight="1" x14ac:dyDescent="0.3">
      <c r="A10" s="143"/>
      <c r="B10" s="143"/>
      <c r="C10" s="96" t="s">
        <v>27</v>
      </c>
      <c r="D10" s="96" t="s">
        <v>28</v>
      </c>
      <c r="E10" s="143"/>
      <c r="F10" s="143"/>
      <c r="G10" s="143"/>
      <c r="H10" s="143"/>
      <c r="I10" s="143"/>
      <c r="J10" s="143"/>
      <c r="K10" s="87" t="s">
        <v>52</v>
      </c>
    </row>
    <row r="11" spans="1:19" ht="18" customHeight="1" x14ac:dyDescent="0.25">
      <c r="A11" s="156">
        <v>300841406</v>
      </c>
      <c r="B11" s="130" t="s">
        <v>107</v>
      </c>
      <c r="C11" s="126">
        <v>1783249</v>
      </c>
      <c r="D11" s="80">
        <v>0</v>
      </c>
      <c r="E11" s="126">
        <v>78463</v>
      </c>
      <c r="F11" s="132">
        <v>0</v>
      </c>
      <c r="G11" s="181">
        <v>50331120</v>
      </c>
      <c r="H11" s="181">
        <v>9258160</v>
      </c>
      <c r="I11" s="181">
        <v>9057460</v>
      </c>
      <c r="J11" s="181">
        <f t="shared" ref="J11:J17" si="0">SUM(F11:I11)</f>
        <v>68646740</v>
      </c>
      <c r="K11" s="172" t="s">
        <v>108</v>
      </c>
      <c r="L11" s="174" t="s">
        <v>59</v>
      </c>
    </row>
    <row r="12" spans="1:19" ht="18" customHeight="1" x14ac:dyDescent="0.25">
      <c r="A12" s="157"/>
      <c r="B12" s="131"/>
      <c r="C12" s="80">
        <v>0</v>
      </c>
      <c r="D12" s="80">
        <v>0</v>
      </c>
      <c r="E12" s="81">
        <v>0</v>
      </c>
      <c r="F12" s="133"/>
      <c r="G12" s="182"/>
      <c r="H12" s="182"/>
      <c r="I12" s="182"/>
      <c r="J12" s="182"/>
      <c r="K12" s="173"/>
      <c r="L12" s="174"/>
    </row>
    <row r="13" spans="1:19" ht="18" customHeight="1" x14ac:dyDescent="0.25">
      <c r="A13" s="130">
        <v>340938041</v>
      </c>
      <c r="B13" s="130">
        <v>89030878</v>
      </c>
      <c r="C13" s="80">
        <v>8279</v>
      </c>
      <c r="D13" s="80">
        <v>8176</v>
      </c>
      <c r="E13" s="126">
        <v>4120</v>
      </c>
      <c r="F13" s="132">
        <v>0</v>
      </c>
      <c r="G13" s="181">
        <v>6251637</v>
      </c>
      <c r="H13" s="181">
        <v>71238</v>
      </c>
      <c r="I13" s="181">
        <v>937745</v>
      </c>
      <c r="J13" s="181">
        <f>SUM(F13:I13)</f>
        <v>7260620</v>
      </c>
      <c r="K13" s="140" t="s">
        <v>109</v>
      </c>
      <c r="L13" s="183" t="s">
        <v>57</v>
      </c>
    </row>
    <row r="14" spans="1:19" ht="18" customHeight="1" x14ac:dyDescent="0.25">
      <c r="A14" s="131"/>
      <c r="B14" s="131"/>
      <c r="C14" s="80">
        <v>1772</v>
      </c>
      <c r="D14" s="80">
        <v>1760</v>
      </c>
      <c r="E14" s="81">
        <v>480</v>
      </c>
      <c r="F14" s="133"/>
      <c r="G14" s="182"/>
      <c r="H14" s="182"/>
      <c r="I14" s="182"/>
      <c r="J14" s="182"/>
      <c r="K14" s="141"/>
      <c r="L14" s="183"/>
    </row>
    <row r="15" spans="1:19" ht="30" x14ac:dyDescent="0.25">
      <c r="A15" s="80">
        <v>247819667</v>
      </c>
      <c r="B15" s="80">
        <v>89188255</v>
      </c>
      <c r="C15" s="80">
        <v>32953</v>
      </c>
      <c r="D15" s="80">
        <v>31357</v>
      </c>
      <c r="E15" s="126">
        <f>C15-D15</f>
        <v>1596</v>
      </c>
      <c r="F15" s="82">
        <v>0</v>
      </c>
      <c r="G15" s="98">
        <v>1961787</v>
      </c>
      <c r="H15" s="98">
        <v>31620</v>
      </c>
      <c r="I15" s="127">
        <v>245223</v>
      </c>
      <c r="J15" s="98">
        <f t="shared" si="0"/>
        <v>2238630</v>
      </c>
      <c r="K15" s="13" t="s">
        <v>111</v>
      </c>
      <c r="L15" s="79" t="s">
        <v>85</v>
      </c>
    </row>
    <row r="16" spans="1:19" ht="48" customHeight="1" x14ac:dyDescent="0.25">
      <c r="A16" s="80">
        <v>249257715</v>
      </c>
      <c r="B16" s="80">
        <v>89158988</v>
      </c>
      <c r="C16" s="80">
        <v>87207</v>
      </c>
      <c r="D16" s="80">
        <v>85633</v>
      </c>
      <c r="E16" s="126">
        <f t="shared" ref="E16:E17" si="1">C16-D16</f>
        <v>1574</v>
      </c>
      <c r="F16" s="82">
        <v>0</v>
      </c>
      <c r="G16" s="98">
        <v>1934748</v>
      </c>
      <c r="H16" s="98">
        <v>106859</v>
      </c>
      <c r="I16" s="116">
        <v>241843</v>
      </c>
      <c r="J16" s="98">
        <f t="shared" si="0"/>
        <v>2283450</v>
      </c>
      <c r="K16" s="13" t="s">
        <v>112</v>
      </c>
      <c r="L16" s="128" t="s">
        <v>110</v>
      </c>
    </row>
    <row r="17" spans="1:12" ht="27.75" customHeight="1" x14ac:dyDescent="0.3">
      <c r="A17" s="33">
        <v>248850079</v>
      </c>
      <c r="B17" s="80">
        <v>89161573</v>
      </c>
      <c r="C17" s="80">
        <v>3836</v>
      </c>
      <c r="D17" s="80">
        <v>3662</v>
      </c>
      <c r="E17" s="81">
        <f t="shared" si="1"/>
        <v>174</v>
      </c>
      <c r="F17" s="82">
        <v>0</v>
      </c>
      <c r="G17" s="98">
        <v>151652</v>
      </c>
      <c r="H17" s="98">
        <v>41250</v>
      </c>
      <c r="I17" s="116">
        <v>22748</v>
      </c>
      <c r="J17" s="98">
        <f t="shared" si="0"/>
        <v>215650</v>
      </c>
      <c r="K17" s="54" t="s">
        <v>112</v>
      </c>
      <c r="L17" s="86" t="s">
        <v>58</v>
      </c>
    </row>
    <row r="18" spans="1:12" ht="18" x14ac:dyDescent="0.25">
      <c r="A18" s="151" t="s">
        <v>20</v>
      </c>
      <c r="B18" s="152"/>
      <c r="C18" s="152"/>
      <c r="D18" s="153"/>
      <c r="E18" s="65">
        <f>SUM(E11:E17)</f>
        <v>86407</v>
      </c>
      <c r="F18" s="17">
        <f>SUM(F11:F17)</f>
        <v>0</v>
      </c>
      <c r="G18" s="100">
        <f t="shared" ref="G18" si="2">SUM(G11:G17)</f>
        <v>60630944</v>
      </c>
      <c r="H18" s="100">
        <f>SUM(H11:H17)</f>
        <v>9509127</v>
      </c>
      <c r="I18" s="100">
        <f>SUM(I11:I17)</f>
        <v>10505019</v>
      </c>
      <c r="J18" s="101">
        <f>SUM(J11:J17)</f>
        <v>80645090</v>
      </c>
    </row>
  </sheetData>
  <mergeCells count="38">
    <mergeCell ref="K11:K12"/>
    <mergeCell ref="L11:L12"/>
    <mergeCell ref="A13:A14"/>
    <mergeCell ref="K13:K14"/>
    <mergeCell ref="L13:L14"/>
    <mergeCell ref="H11:H12"/>
    <mergeCell ref="I11:I12"/>
    <mergeCell ref="J11:J12"/>
    <mergeCell ref="B13:B14"/>
    <mergeCell ref="G13:G14"/>
    <mergeCell ref="H13:H14"/>
    <mergeCell ref="I13:I14"/>
    <mergeCell ref="F13:F14"/>
    <mergeCell ref="H9:H10"/>
    <mergeCell ref="A1:A4"/>
    <mergeCell ref="B1:H1"/>
    <mergeCell ref="I1:J1"/>
    <mergeCell ref="B2:H2"/>
    <mergeCell ref="I2:J3"/>
    <mergeCell ref="B3:H3"/>
    <mergeCell ref="B4:H4"/>
    <mergeCell ref="I4:J4"/>
    <mergeCell ref="I9:I10"/>
    <mergeCell ref="J9:J10"/>
    <mergeCell ref="A18:D18"/>
    <mergeCell ref="A8:E8"/>
    <mergeCell ref="F8:J8"/>
    <mergeCell ref="A9:A10"/>
    <mergeCell ref="B9:B10"/>
    <mergeCell ref="C9:D9"/>
    <mergeCell ref="E9:E10"/>
    <mergeCell ref="F9:F10"/>
    <mergeCell ref="G9:G10"/>
    <mergeCell ref="A11:A12"/>
    <mergeCell ref="B11:B12"/>
    <mergeCell ref="F11:F12"/>
    <mergeCell ref="G11:G12"/>
    <mergeCell ref="J13:J1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8"/>
  <sheetViews>
    <sheetView topLeftCell="A4" zoomScale="85" zoomScaleNormal="85" workbookViewId="0">
      <selection activeCell="M13" sqref="M13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16.85546875" customWidth="1"/>
    <col min="8" max="8" width="16.42578125" customWidth="1"/>
    <col min="9" max="9" width="17.7109375" customWidth="1"/>
    <col min="10" max="10" width="21.85546875" customWidth="1"/>
    <col min="11" max="11" width="24.5703125" customWidth="1"/>
    <col min="12" max="12" width="19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27" t="s">
        <v>2</v>
      </c>
      <c r="D6" s="24" t="s">
        <v>18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37</v>
      </c>
      <c r="G9" s="142" t="s">
        <v>31</v>
      </c>
      <c r="H9" s="142" t="s">
        <v>48</v>
      </c>
      <c r="I9" s="142" t="s">
        <v>47</v>
      </c>
      <c r="J9" s="142" t="s">
        <v>6</v>
      </c>
      <c r="K9" s="25" t="s">
        <v>51</v>
      </c>
    </row>
    <row r="10" spans="1:19" ht="16.5" customHeight="1" x14ac:dyDescent="0.3">
      <c r="A10" s="143"/>
      <c r="B10" s="143"/>
      <c r="C10" s="96" t="s">
        <v>27</v>
      </c>
      <c r="D10" s="96" t="s">
        <v>28</v>
      </c>
      <c r="E10" s="143"/>
      <c r="F10" s="143"/>
      <c r="G10" s="143"/>
      <c r="H10" s="143"/>
      <c r="I10" s="143"/>
      <c r="J10" s="143"/>
      <c r="K10" s="87" t="s">
        <v>52</v>
      </c>
    </row>
    <row r="11" spans="1:19" ht="18" customHeight="1" x14ac:dyDescent="0.25">
      <c r="A11" s="156">
        <v>300841406</v>
      </c>
      <c r="B11" s="130" t="s">
        <v>115</v>
      </c>
      <c r="C11" s="6"/>
      <c r="D11" s="6"/>
      <c r="E11" s="6"/>
      <c r="F11" s="204">
        <v>2035020</v>
      </c>
      <c r="G11" s="192">
        <v>49246296</v>
      </c>
      <c r="H11" s="192">
        <v>7260315</v>
      </c>
      <c r="I11" s="198">
        <v>8864333</v>
      </c>
      <c r="J11" s="196">
        <f>SUM(F11:I11)</f>
        <v>67405964</v>
      </c>
      <c r="K11" s="172" t="s">
        <v>81</v>
      </c>
      <c r="L11" s="174" t="s">
        <v>59</v>
      </c>
      <c r="M11" s="206" t="s">
        <v>116</v>
      </c>
    </row>
    <row r="12" spans="1:19" ht="18" customHeight="1" x14ac:dyDescent="0.25">
      <c r="A12" s="157"/>
      <c r="B12" s="131"/>
      <c r="C12" s="6"/>
      <c r="D12" s="6"/>
      <c r="E12" s="31"/>
      <c r="F12" s="205"/>
      <c r="G12" s="193"/>
      <c r="H12" s="193"/>
      <c r="I12" s="199"/>
      <c r="J12" s="197"/>
      <c r="K12" s="173"/>
      <c r="L12" s="174"/>
      <c r="M12" s="206"/>
    </row>
    <row r="13" spans="1:19" ht="18" customHeight="1" x14ac:dyDescent="0.25">
      <c r="A13" s="130">
        <v>340938041</v>
      </c>
      <c r="B13" s="200">
        <v>89390902</v>
      </c>
      <c r="C13" s="6">
        <v>8364</v>
      </c>
      <c r="D13" s="6">
        <v>8279</v>
      </c>
      <c r="E13" s="6">
        <v>3400</v>
      </c>
      <c r="F13" s="190">
        <v>0</v>
      </c>
      <c r="G13" s="192">
        <v>3354080</v>
      </c>
      <c r="H13" s="192">
        <v>71238</v>
      </c>
      <c r="I13" s="198">
        <v>503112</v>
      </c>
      <c r="J13" s="196">
        <f>SUM(F13:I13)</f>
        <v>3928430</v>
      </c>
      <c r="K13" s="140" t="s">
        <v>113</v>
      </c>
      <c r="L13" s="183" t="s">
        <v>57</v>
      </c>
    </row>
    <row r="14" spans="1:19" ht="18" customHeight="1" x14ac:dyDescent="0.25">
      <c r="A14" s="131"/>
      <c r="B14" s="201"/>
      <c r="C14" s="6">
        <v>1783</v>
      </c>
      <c r="D14" s="6">
        <v>1772</v>
      </c>
      <c r="E14" s="31">
        <v>440</v>
      </c>
      <c r="F14" s="191"/>
      <c r="G14" s="193"/>
      <c r="H14" s="193"/>
      <c r="I14" s="199"/>
      <c r="J14" s="197"/>
      <c r="K14" s="141"/>
      <c r="L14" s="183"/>
    </row>
    <row r="15" spans="1:19" ht="30" x14ac:dyDescent="0.25">
      <c r="A15" s="80">
        <v>247819667</v>
      </c>
      <c r="B15" s="6">
        <v>89603591</v>
      </c>
      <c r="C15" s="6">
        <v>34438</v>
      </c>
      <c r="D15" s="6">
        <v>32953</v>
      </c>
      <c r="E15" s="31">
        <v>1485</v>
      </c>
      <c r="F15" s="7">
        <v>0</v>
      </c>
      <c r="G15" s="89">
        <v>1841662</v>
      </c>
      <c r="H15" s="89">
        <v>31620</v>
      </c>
      <c r="I15" s="91">
        <v>230208</v>
      </c>
      <c r="J15" s="90">
        <f>SUM(F15:I15)</f>
        <v>2103490</v>
      </c>
      <c r="K15" s="13" t="s">
        <v>75</v>
      </c>
      <c r="L15" s="79" t="s">
        <v>85</v>
      </c>
    </row>
    <row r="16" spans="1:19" ht="45.75" x14ac:dyDescent="0.3">
      <c r="A16" s="33">
        <v>249257715</v>
      </c>
      <c r="B16" s="6">
        <v>89581357</v>
      </c>
      <c r="C16" s="6">
        <v>88714</v>
      </c>
      <c r="D16" s="6">
        <v>87207</v>
      </c>
      <c r="E16" s="6">
        <v>1507</v>
      </c>
      <c r="F16" s="7">
        <v>0</v>
      </c>
      <c r="G16" s="89">
        <v>1868952</v>
      </c>
      <c r="H16" s="89">
        <v>106859</v>
      </c>
      <c r="I16" s="92">
        <v>233619</v>
      </c>
      <c r="J16" s="90">
        <f t="shared" ref="J16:J17" si="0">SUM(F16:I16)</f>
        <v>2209430</v>
      </c>
      <c r="K16" s="54" t="s">
        <v>114</v>
      </c>
      <c r="L16" s="79" t="s">
        <v>82</v>
      </c>
    </row>
    <row r="17" spans="1:12" ht="18.75" x14ac:dyDescent="0.3">
      <c r="A17" s="33">
        <v>248850079</v>
      </c>
      <c r="B17" s="6">
        <v>89583942</v>
      </c>
      <c r="C17" s="6">
        <v>3981</v>
      </c>
      <c r="D17" s="6">
        <v>3836</v>
      </c>
      <c r="E17" s="6">
        <v>145</v>
      </c>
      <c r="F17" s="7">
        <v>0</v>
      </c>
      <c r="G17" s="89">
        <v>127373</v>
      </c>
      <c r="H17" s="89">
        <v>41250</v>
      </c>
      <c r="I17" s="31">
        <v>19107</v>
      </c>
      <c r="J17" s="90">
        <f t="shared" si="0"/>
        <v>187730</v>
      </c>
      <c r="K17" s="54" t="s">
        <v>114</v>
      </c>
      <c r="L17" s="86" t="s">
        <v>58</v>
      </c>
    </row>
    <row r="18" spans="1:12" ht="18" x14ac:dyDescent="0.25">
      <c r="A18" s="151" t="s">
        <v>20</v>
      </c>
      <c r="B18" s="152"/>
      <c r="C18" s="152"/>
      <c r="D18" s="153"/>
      <c r="E18" s="21">
        <f>SUM(E11:E17)</f>
        <v>6977</v>
      </c>
      <c r="F18" s="17">
        <f>SUM(F11:F17)</f>
        <v>2035020</v>
      </c>
      <c r="G18" s="17">
        <f t="shared" ref="G18" si="1">SUM(G11:G17)</f>
        <v>56438363</v>
      </c>
      <c r="H18" s="17">
        <f>SUM(H11:H17)</f>
        <v>7511282</v>
      </c>
      <c r="I18" s="17">
        <f>SUM(I11:I17)</f>
        <v>9850379</v>
      </c>
      <c r="J18" s="18">
        <f>SUM(J11:J17)</f>
        <v>75835044</v>
      </c>
    </row>
  </sheetData>
  <mergeCells count="39">
    <mergeCell ref="M11:M12"/>
    <mergeCell ref="K11:K12"/>
    <mergeCell ref="L11:L12"/>
    <mergeCell ref="A13:A14"/>
    <mergeCell ref="K13:K14"/>
    <mergeCell ref="L13:L14"/>
    <mergeCell ref="B13:B14"/>
    <mergeCell ref="F13:F14"/>
    <mergeCell ref="G13:G14"/>
    <mergeCell ref="H13:H14"/>
    <mergeCell ref="I13:I14"/>
    <mergeCell ref="J13:J14"/>
    <mergeCell ref="G11:G12"/>
    <mergeCell ref="H11:H12"/>
    <mergeCell ref="I11:I12"/>
    <mergeCell ref="J11:J12"/>
    <mergeCell ref="A1:A4"/>
    <mergeCell ref="B1:H1"/>
    <mergeCell ref="I1:J1"/>
    <mergeCell ref="B2:H2"/>
    <mergeCell ref="I2:J3"/>
    <mergeCell ref="B3:H3"/>
    <mergeCell ref="B4:H4"/>
    <mergeCell ref="I4:J4"/>
    <mergeCell ref="A18:D18"/>
    <mergeCell ref="A8:E8"/>
    <mergeCell ref="F8:J8"/>
    <mergeCell ref="A9:A10"/>
    <mergeCell ref="B9:B10"/>
    <mergeCell ref="C9:D9"/>
    <mergeCell ref="E9:E10"/>
    <mergeCell ref="F9:F10"/>
    <mergeCell ref="G9:G10"/>
    <mergeCell ref="A11:A12"/>
    <mergeCell ref="B11:B12"/>
    <mergeCell ref="F11:F12"/>
    <mergeCell ref="H9:H10"/>
    <mergeCell ref="I9:I10"/>
    <mergeCell ref="J9:J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5"/>
  <sheetViews>
    <sheetView topLeftCell="A4" workbookViewId="0">
      <selection activeCell="F15" sqref="F15"/>
    </sheetView>
  </sheetViews>
  <sheetFormatPr baseColWidth="10" defaultRowHeight="15" x14ac:dyDescent="0.25"/>
  <cols>
    <col min="1" max="1" width="14.7109375" customWidth="1"/>
    <col min="2" max="13" width="12.7109375" customWidth="1"/>
    <col min="14" max="14" width="15.85546875" customWidth="1"/>
  </cols>
  <sheetData>
    <row r="1" spans="1:23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6" t="s">
        <v>41</v>
      </c>
      <c r="N1" s="146"/>
      <c r="O1" s="9"/>
      <c r="P1" s="9"/>
      <c r="Q1" s="9"/>
      <c r="R1" s="9"/>
      <c r="S1" s="9"/>
      <c r="T1" s="9"/>
      <c r="U1" s="9"/>
      <c r="V1" s="9"/>
      <c r="W1" s="11"/>
    </row>
    <row r="2" spans="1:23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6" t="s">
        <v>39</v>
      </c>
      <c r="N2" s="146"/>
      <c r="O2" s="10"/>
      <c r="P2" s="10"/>
      <c r="Q2" s="10"/>
      <c r="R2" s="10"/>
      <c r="S2" s="10"/>
      <c r="T2" s="10"/>
      <c r="U2" s="10"/>
      <c r="V2" s="10"/>
      <c r="W2" s="10"/>
    </row>
    <row r="3" spans="1:23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6"/>
      <c r="N3" s="146"/>
    </row>
    <row r="4" spans="1:23" ht="16.5" x14ac:dyDescent="0.3">
      <c r="A4" s="144"/>
      <c r="B4" s="147" t="s">
        <v>42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6" t="s">
        <v>40</v>
      </c>
      <c r="N4" s="146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8" t="s">
        <v>1</v>
      </c>
      <c r="B6" s="13">
        <v>2024</v>
      </c>
      <c r="C6" s="19"/>
      <c r="D6" s="19"/>
      <c r="E6" s="10"/>
      <c r="F6" s="12"/>
      <c r="G6" s="12"/>
      <c r="H6" s="12"/>
      <c r="I6" s="12"/>
      <c r="J6" s="2"/>
      <c r="K6" s="2"/>
      <c r="L6" s="2"/>
      <c r="M6" s="3"/>
      <c r="N6" s="3"/>
    </row>
    <row r="8" spans="1:23" ht="16.5" customHeight="1" x14ac:dyDescent="0.25">
      <c r="A8" s="207" t="s">
        <v>32</v>
      </c>
      <c r="B8" s="148" t="s">
        <v>33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50"/>
    </row>
    <row r="9" spans="1:23" ht="36.75" customHeight="1" x14ac:dyDescent="0.25">
      <c r="A9" s="207"/>
      <c r="B9" s="4" t="s">
        <v>7</v>
      </c>
      <c r="C9" s="4" t="s">
        <v>9</v>
      </c>
      <c r="D9" s="4" t="s">
        <v>22</v>
      </c>
      <c r="E9" s="4" t="s">
        <v>11</v>
      </c>
      <c r="F9" s="4" t="s">
        <v>12</v>
      </c>
      <c r="G9" s="4" t="s">
        <v>4</v>
      </c>
      <c r="H9" s="4" t="s">
        <v>13</v>
      </c>
      <c r="I9" s="8" t="s">
        <v>14</v>
      </c>
      <c r="J9" s="4" t="s">
        <v>15</v>
      </c>
      <c r="K9" s="8" t="s">
        <v>16</v>
      </c>
      <c r="L9" s="4" t="s">
        <v>17</v>
      </c>
      <c r="M9" s="4" t="s">
        <v>18</v>
      </c>
      <c r="N9" s="4" t="s">
        <v>19</v>
      </c>
    </row>
    <row r="10" spans="1:23" ht="18" x14ac:dyDescent="0.25">
      <c r="A10" s="32">
        <v>340938041</v>
      </c>
      <c r="B10" s="33">
        <f>ENERO!E12</f>
        <v>0</v>
      </c>
      <c r="C10" s="33">
        <f>MARZO!D11</f>
        <v>0</v>
      </c>
      <c r="D10" s="33">
        <f>MARZO!E11</f>
        <v>782287</v>
      </c>
      <c r="E10" s="33">
        <f>ABRIL!E13</f>
        <v>3440</v>
      </c>
      <c r="F10" s="33">
        <f>MAYO!E11</f>
        <v>73.001999999999995</v>
      </c>
      <c r="G10" s="34">
        <f>JUNIO!E11</f>
        <v>67.69</v>
      </c>
      <c r="H10" s="34">
        <f>JULIO!E11</f>
        <v>71.335999999999999</v>
      </c>
      <c r="I10" s="34">
        <f>AGOSTO!E11</f>
        <v>72.340999999999994</v>
      </c>
      <c r="J10" s="34">
        <f>SEPTIEMBRE!E11</f>
        <v>440</v>
      </c>
      <c r="K10" s="34">
        <f>OCTUBRE!E11</f>
        <v>78.218000000000004</v>
      </c>
      <c r="L10" s="34">
        <f>NOVIEMBRE!E12</f>
        <v>0</v>
      </c>
      <c r="M10" s="33">
        <f>DICIEMBRE!E11</f>
        <v>0</v>
      </c>
      <c r="N10" s="35">
        <f>AVERAGE(B10:M10)</f>
        <v>65544.132249999995</v>
      </c>
    </row>
    <row r="11" spans="1:23" ht="18" x14ac:dyDescent="0.25">
      <c r="A11" s="32">
        <v>300841406</v>
      </c>
      <c r="B11" s="33">
        <f>ENERO!E13</f>
        <v>3360</v>
      </c>
      <c r="C11" s="33">
        <f>MARZO!D12</f>
        <v>0</v>
      </c>
      <c r="D11" s="33">
        <f>MARZO!E12</f>
        <v>0</v>
      </c>
      <c r="E11" s="33">
        <f>ABRIL!E14</f>
        <v>480</v>
      </c>
      <c r="F11" s="33">
        <f>MAYO!E12</f>
        <v>0</v>
      </c>
      <c r="G11" s="34">
        <f>JUNIO!E12</f>
        <v>0</v>
      </c>
      <c r="H11" s="34">
        <f>JULIO!E12</f>
        <v>0</v>
      </c>
      <c r="I11" s="34">
        <f>AGOSTO!E12</f>
        <v>36.174999999999997</v>
      </c>
      <c r="J11" s="34">
        <f>SEPTIEMBRE!E12</f>
        <v>440</v>
      </c>
      <c r="K11" s="34">
        <f>OCTUBRE!E12</f>
        <v>39.109000000000002</v>
      </c>
      <c r="L11" s="34">
        <f>NOVIEMBRE!E11</f>
        <v>78463</v>
      </c>
      <c r="M11" s="33">
        <f>DICIEMBRE!E12</f>
        <v>0</v>
      </c>
      <c r="N11" s="35">
        <f>AVERAGE(B11:M11)</f>
        <v>6901.5236666666669</v>
      </c>
    </row>
    <row r="12" spans="1:23" ht="18" x14ac:dyDescent="0.25">
      <c r="A12" s="32">
        <v>248850079</v>
      </c>
      <c r="B12" s="33">
        <f>ENERO!F15</f>
        <v>0</v>
      </c>
      <c r="C12" s="33">
        <f>ENERO!G15</f>
        <v>1940739</v>
      </c>
      <c r="D12" s="33">
        <f>ENERO!H15</f>
        <v>105569</v>
      </c>
      <c r="E12" s="33">
        <v>201</v>
      </c>
      <c r="F12" s="33">
        <f>MAYO!E13</f>
        <v>3040</v>
      </c>
      <c r="G12" s="34">
        <v>191</v>
      </c>
      <c r="H12" s="34">
        <v>186</v>
      </c>
      <c r="I12" s="34">
        <v>186</v>
      </c>
      <c r="J12" s="34">
        <v>171</v>
      </c>
      <c r="K12" s="33">
        <v>128</v>
      </c>
      <c r="L12" s="33">
        <v>128</v>
      </c>
      <c r="M12" s="33">
        <v>135</v>
      </c>
      <c r="N12" s="35">
        <f t="shared" ref="N12:N15" si="0">AVERAGE(B12:M12)</f>
        <v>170889.5</v>
      </c>
    </row>
    <row r="13" spans="1:23" ht="18" x14ac:dyDescent="0.25">
      <c r="A13" s="32">
        <v>249257715</v>
      </c>
      <c r="B13" s="33">
        <f>ENERO!F16</f>
        <v>0</v>
      </c>
      <c r="C13" s="33" t="e">
        <f>#REF!</f>
        <v>#REF!</v>
      </c>
      <c r="D13" s="33">
        <f>MARZO!F13</f>
        <v>0</v>
      </c>
      <c r="E13" s="33">
        <v>1700</v>
      </c>
      <c r="F13" s="45">
        <v>1.48</v>
      </c>
      <c r="G13" s="34">
        <v>1521</v>
      </c>
      <c r="H13" s="34">
        <v>1395</v>
      </c>
      <c r="I13" s="34">
        <v>1395</v>
      </c>
      <c r="J13" s="34">
        <v>1883</v>
      </c>
      <c r="K13" s="33">
        <v>2011</v>
      </c>
      <c r="L13" s="33">
        <v>2011</v>
      </c>
      <c r="M13" s="33">
        <v>1977</v>
      </c>
      <c r="N13" s="35" t="e">
        <f t="shared" si="0"/>
        <v>#REF!</v>
      </c>
    </row>
    <row r="14" spans="1:23" ht="18" x14ac:dyDescent="0.25">
      <c r="A14" s="32">
        <v>247819667</v>
      </c>
      <c r="B14" s="33">
        <f>ENERO!F17</f>
        <v>0</v>
      </c>
      <c r="C14" s="33" t="e">
        <f>#REF!</f>
        <v>#REF!</v>
      </c>
      <c r="D14" s="33">
        <f>MARZO!F14</f>
        <v>0</v>
      </c>
      <c r="E14" s="33">
        <v>41307</v>
      </c>
      <c r="F14" s="46">
        <v>1.2869999999999999</v>
      </c>
      <c r="G14" s="34">
        <v>1330</v>
      </c>
      <c r="H14" s="34">
        <v>1255</v>
      </c>
      <c r="I14" s="34">
        <v>1255</v>
      </c>
      <c r="J14" s="44">
        <v>1</v>
      </c>
      <c r="K14" s="33">
        <v>1570</v>
      </c>
      <c r="L14" s="33">
        <v>1570</v>
      </c>
      <c r="M14" s="33">
        <v>1371</v>
      </c>
      <c r="N14" s="35" t="e">
        <f t="shared" si="0"/>
        <v>#REF!</v>
      </c>
    </row>
    <row r="15" spans="1:23" ht="18.75" x14ac:dyDescent="0.3">
      <c r="A15" s="40" t="s">
        <v>50</v>
      </c>
      <c r="B15" s="43">
        <f t="shared" ref="B15:F15" si="1">SUM(B10:B14)</f>
        <v>3360</v>
      </c>
      <c r="C15" s="49" t="e">
        <f t="shared" si="1"/>
        <v>#REF!</v>
      </c>
      <c r="D15" s="49">
        <f t="shared" si="1"/>
        <v>887856</v>
      </c>
      <c r="E15" s="48">
        <f t="shared" si="1"/>
        <v>47128</v>
      </c>
      <c r="F15" s="40">
        <f t="shared" si="1"/>
        <v>3115.7689999999998</v>
      </c>
      <c r="G15" s="50">
        <f>SUM(G10:G14)</f>
        <v>3109.69</v>
      </c>
      <c r="H15" s="50">
        <f t="shared" ref="H15:M15" si="2">SUM(H10:H14)</f>
        <v>2907.3360000000002</v>
      </c>
      <c r="I15" s="50">
        <f t="shared" si="2"/>
        <v>2944.5160000000001</v>
      </c>
      <c r="J15" s="50">
        <f t="shared" si="2"/>
        <v>2935</v>
      </c>
      <c r="K15" s="50">
        <f t="shared" si="2"/>
        <v>3826.3270000000002</v>
      </c>
      <c r="L15" s="50">
        <f t="shared" si="2"/>
        <v>82172</v>
      </c>
      <c r="M15" s="50">
        <f t="shared" si="2"/>
        <v>3483</v>
      </c>
      <c r="N15" s="35" t="e">
        <f t="shared" si="0"/>
        <v>#REF!</v>
      </c>
    </row>
  </sheetData>
  <mergeCells count="10">
    <mergeCell ref="B8:N8"/>
    <mergeCell ref="A8:A9"/>
    <mergeCell ref="A1:A4"/>
    <mergeCell ref="B1:L1"/>
    <mergeCell ref="M1:N1"/>
    <mergeCell ref="B2:L2"/>
    <mergeCell ref="M2:N3"/>
    <mergeCell ref="B3:L3"/>
    <mergeCell ref="B4:L4"/>
    <mergeCell ref="M4:N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3"/>
  <sheetViews>
    <sheetView tabSelected="1" topLeftCell="A7" zoomScale="80" zoomScaleNormal="80" workbookViewId="0">
      <selection activeCell="G23" sqref="G23"/>
    </sheetView>
  </sheetViews>
  <sheetFormatPr baseColWidth="10" defaultRowHeight="15" x14ac:dyDescent="0.25"/>
  <cols>
    <col min="1" max="1" width="20.140625" customWidth="1"/>
    <col min="2" max="2" width="21.5703125" customWidth="1"/>
    <col min="3" max="3" width="29.140625" customWidth="1"/>
    <col min="4" max="4" width="22.140625" customWidth="1"/>
    <col min="5" max="5" width="23" customWidth="1"/>
    <col min="6" max="6" width="18.5703125" customWidth="1"/>
    <col min="7" max="7" width="29.42578125" customWidth="1"/>
  </cols>
  <sheetData>
    <row r="1" spans="1:15" ht="16.5" x14ac:dyDescent="0.25">
      <c r="A1" s="144"/>
      <c r="B1" s="145" t="s">
        <v>45</v>
      </c>
      <c r="C1" s="145"/>
      <c r="D1" s="145"/>
      <c r="E1" s="145"/>
      <c r="F1" s="145"/>
      <c r="G1" s="28" t="s">
        <v>43</v>
      </c>
      <c r="H1" s="9"/>
      <c r="I1" s="9"/>
      <c r="J1" s="9"/>
      <c r="K1" s="9"/>
      <c r="L1" s="9"/>
      <c r="M1" s="9"/>
      <c r="N1" s="9"/>
      <c r="O1" s="11"/>
    </row>
    <row r="2" spans="1:15" ht="16.5" x14ac:dyDescent="0.3">
      <c r="A2" s="144"/>
      <c r="B2" s="147" t="s">
        <v>0</v>
      </c>
      <c r="C2" s="147"/>
      <c r="D2" s="147"/>
      <c r="E2" s="147"/>
      <c r="F2" s="147"/>
      <c r="G2" s="146" t="s">
        <v>39</v>
      </c>
      <c r="H2" s="10"/>
      <c r="I2" s="10"/>
      <c r="J2" s="10"/>
      <c r="K2" s="10"/>
      <c r="L2" s="10"/>
      <c r="M2" s="10"/>
      <c r="N2" s="10"/>
      <c r="O2" s="10"/>
    </row>
    <row r="3" spans="1:15" ht="16.5" x14ac:dyDescent="0.3">
      <c r="A3" s="144"/>
      <c r="B3" s="147" t="s">
        <v>3</v>
      </c>
      <c r="C3" s="147"/>
      <c r="D3" s="147"/>
      <c r="E3" s="147"/>
      <c r="F3" s="147"/>
      <c r="G3" s="146"/>
    </row>
    <row r="4" spans="1:15" ht="16.5" x14ac:dyDescent="0.3">
      <c r="A4" s="144"/>
      <c r="B4" s="147" t="s">
        <v>44</v>
      </c>
      <c r="C4" s="147"/>
      <c r="D4" s="147"/>
      <c r="E4" s="147"/>
      <c r="F4" s="147"/>
      <c r="G4" s="28" t="s">
        <v>40</v>
      </c>
    </row>
    <row r="5" spans="1:15" ht="16.5" x14ac:dyDescent="0.3">
      <c r="A5" s="1"/>
      <c r="B5" s="2"/>
      <c r="C5" s="2"/>
      <c r="D5" s="2"/>
      <c r="E5" s="2"/>
      <c r="F5" s="2"/>
      <c r="G5" s="3"/>
    </row>
    <row r="6" spans="1:15" ht="16.5" x14ac:dyDescent="0.3">
      <c r="A6" s="8" t="s">
        <v>1</v>
      </c>
      <c r="B6" s="13">
        <v>2024</v>
      </c>
      <c r="C6" s="19"/>
      <c r="D6" s="20"/>
      <c r="E6" s="12"/>
      <c r="F6" s="12"/>
      <c r="G6" s="3"/>
    </row>
    <row r="8" spans="1:15" ht="16.5" customHeight="1" x14ac:dyDescent="0.25">
      <c r="A8" s="207" t="s">
        <v>5</v>
      </c>
      <c r="B8" s="207" t="s">
        <v>34</v>
      </c>
      <c r="C8" s="148" t="s">
        <v>8</v>
      </c>
      <c r="D8" s="149"/>
      <c r="E8" s="149"/>
      <c r="F8" s="149"/>
      <c r="G8" s="150"/>
    </row>
    <row r="9" spans="1:15" ht="54" customHeight="1" x14ac:dyDescent="0.25">
      <c r="A9" s="207"/>
      <c r="B9" s="207"/>
      <c r="C9" s="4" t="s">
        <v>35</v>
      </c>
      <c r="D9" s="4" t="s">
        <v>36</v>
      </c>
      <c r="E9" s="4" t="s">
        <v>49</v>
      </c>
      <c r="F9" s="26" t="s">
        <v>46</v>
      </c>
      <c r="G9" s="4" t="s">
        <v>6</v>
      </c>
    </row>
    <row r="10" spans="1:15" ht="18" x14ac:dyDescent="0.25">
      <c r="A10" s="6" t="s">
        <v>7</v>
      </c>
      <c r="B10" s="6">
        <f>ENERO!E18</f>
        <v>6691.7049999999999</v>
      </c>
      <c r="C10" s="15">
        <f>ENERO!F18</f>
        <v>0</v>
      </c>
      <c r="D10" s="15">
        <f>ENERO!G18</f>
        <v>52229311</v>
      </c>
      <c r="E10" s="15">
        <f>ENERO!H18</f>
        <v>9173235</v>
      </c>
      <c r="F10" s="15">
        <f>ENERO!I18</f>
        <v>9109064</v>
      </c>
      <c r="G10" s="30">
        <f>ENERO!J18</f>
        <v>70511610</v>
      </c>
    </row>
    <row r="11" spans="1:15" ht="18" x14ac:dyDescent="0.25">
      <c r="A11" s="6" t="s">
        <v>9</v>
      </c>
      <c r="B11" s="6">
        <f>ENERO!E19</f>
        <v>0</v>
      </c>
      <c r="C11" s="15">
        <f>ENERO!F18</f>
        <v>0</v>
      </c>
      <c r="D11" s="15">
        <f>ENERO!G18</f>
        <v>52229311</v>
      </c>
      <c r="E11" s="15">
        <f>FEBRERO!H18</f>
        <v>9173235</v>
      </c>
      <c r="F11" s="15">
        <f>ENERO!I18</f>
        <v>9109064</v>
      </c>
      <c r="G11" s="30">
        <f>ENERO!J18</f>
        <v>70511610</v>
      </c>
    </row>
    <row r="12" spans="1:15" ht="18" x14ac:dyDescent="0.25">
      <c r="A12" s="6" t="s">
        <v>10</v>
      </c>
      <c r="B12" s="6">
        <f>MARZO!E18</f>
        <v>789485</v>
      </c>
      <c r="C12" s="7">
        <f>MARZO!F18</f>
        <v>0</v>
      </c>
      <c r="D12" s="7">
        <f>MARZO!G18</f>
        <v>58762848</v>
      </c>
      <c r="E12" s="7">
        <f>MARZO!H18</f>
        <v>9092897</v>
      </c>
      <c r="F12" s="7">
        <f>MARZO!I18</f>
        <v>10270555</v>
      </c>
      <c r="G12" s="29">
        <f>MARZO!J18</f>
        <v>78126300</v>
      </c>
    </row>
    <row r="13" spans="1:15" ht="18" x14ac:dyDescent="0.25">
      <c r="A13" s="6" t="s">
        <v>11</v>
      </c>
      <c r="B13" s="6">
        <f>ABRIL!E18</f>
        <v>6747</v>
      </c>
      <c r="C13" s="7">
        <f>ABRIL!F18</f>
        <v>0</v>
      </c>
      <c r="D13" s="7">
        <f>ABRIL!G18</f>
        <v>6620771</v>
      </c>
      <c r="E13" s="7">
        <f>ABRIL!H18</f>
        <v>249648</v>
      </c>
      <c r="F13" s="7">
        <f>ABRIL!I18</f>
        <v>913261</v>
      </c>
      <c r="G13" s="29">
        <f>ABRIL!J18</f>
        <v>76418540</v>
      </c>
    </row>
    <row r="14" spans="1:15" ht="18" x14ac:dyDescent="0.25">
      <c r="A14" s="6" t="s">
        <v>12</v>
      </c>
      <c r="B14" s="6">
        <f>MAYO!E18</f>
        <v>6213.0020000000004</v>
      </c>
      <c r="C14" s="7">
        <f>ABRIL!F19</f>
        <v>0</v>
      </c>
      <c r="D14" s="7">
        <f>MAYO!G18</f>
        <v>57311036</v>
      </c>
      <c r="E14" s="7">
        <f>MAYO!H18</f>
        <v>9134989</v>
      </c>
      <c r="F14" s="7">
        <f>MAYO!I18</f>
        <v>10045615</v>
      </c>
      <c r="G14" s="29">
        <f>MAYO!J18</f>
        <v>76491640</v>
      </c>
    </row>
    <row r="15" spans="1:15" ht="18" x14ac:dyDescent="0.25">
      <c r="A15" s="6" t="s">
        <v>4</v>
      </c>
      <c r="B15" s="6">
        <f>JUNIO!E18</f>
        <v>3263.17</v>
      </c>
      <c r="C15" s="7">
        <f>JUNIO!F18</f>
        <v>0</v>
      </c>
      <c r="D15" s="7">
        <f>JUNIO!G18</f>
        <v>49657390</v>
      </c>
      <c r="E15" s="7">
        <f>JUNIO!H18</f>
        <v>9301378</v>
      </c>
      <c r="F15" s="7">
        <f>JUNIO!I18</f>
        <v>8641012</v>
      </c>
      <c r="G15" s="29">
        <f>JUNIO!J18</f>
        <v>67599780</v>
      </c>
    </row>
    <row r="16" spans="1:15" ht="18" x14ac:dyDescent="0.25">
      <c r="A16" s="6" t="s">
        <v>13</v>
      </c>
      <c r="B16" s="6">
        <f>JULIO!E18</f>
        <v>3459.0160000000001</v>
      </c>
      <c r="C16" s="7">
        <f>JULIO!F18</f>
        <v>0</v>
      </c>
      <c r="D16" s="7">
        <f>JULIO!G18</f>
        <v>54304039</v>
      </c>
      <c r="E16" s="7">
        <f>JULIO!H18</f>
        <v>9345439</v>
      </c>
      <c r="F16" s="7">
        <f>JULIO!I18</f>
        <v>9476162</v>
      </c>
      <c r="G16" s="29">
        <f>JULIO!J18</f>
        <v>73125640</v>
      </c>
    </row>
    <row r="17" spans="1:7" ht="18" x14ac:dyDescent="0.25">
      <c r="A17" s="6" t="s">
        <v>14</v>
      </c>
      <c r="B17" s="6">
        <f>AGOSTO!E18</f>
        <v>3617.3159999999998</v>
      </c>
      <c r="C17" s="7">
        <f>AGOSTO!F18</f>
        <v>0</v>
      </c>
      <c r="D17" s="7">
        <f>AGOSTO!G18</f>
        <v>54925749</v>
      </c>
      <c r="E17" s="7">
        <f>AGOSTO!H18</f>
        <v>9348140</v>
      </c>
      <c r="F17" s="7">
        <f>AGOSTO!I18</f>
        <v>9561561</v>
      </c>
      <c r="G17" s="29">
        <f>AGOSTO!J18</f>
        <v>73835450</v>
      </c>
    </row>
    <row r="18" spans="1:7" ht="18" x14ac:dyDescent="0.25">
      <c r="A18" s="6" t="s">
        <v>15</v>
      </c>
      <c r="B18" s="6">
        <f>SEPTIEMBRE!E18</f>
        <v>2796.2089999999998</v>
      </c>
      <c r="C18" s="7">
        <f>SEPTIEMBRE!F18</f>
        <v>0</v>
      </c>
      <c r="D18" s="7">
        <f>SEPTIEMBRE!G18</f>
        <v>55933941</v>
      </c>
      <c r="E18" s="7">
        <f>SEPTIEMBRE!H18</f>
        <v>9508947</v>
      </c>
      <c r="F18" s="7">
        <f>SEPTIEMBRE!I18</f>
        <v>9607842</v>
      </c>
      <c r="G18" s="29">
        <f>SEPTIEMBRE!J18</f>
        <v>75050730</v>
      </c>
    </row>
    <row r="19" spans="1:7" ht="18" x14ac:dyDescent="0.25">
      <c r="A19" s="6" t="s">
        <v>16</v>
      </c>
      <c r="B19" s="6">
        <f>OCTUBRE!E18</f>
        <v>542.52600000000007</v>
      </c>
      <c r="C19" s="7">
        <f>OCTUBRE!F18</f>
        <v>0</v>
      </c>
      <c r="D19" s="7">
        <f>OCTUBRE!G18</f>
        <v>57905621</v>
      </c>
      <c r="E19" s="7">
        <f>OCTUBRE!H18</f>
        <v>9509127</v>
      </c>
      <c r="F19" s="7">
        <f>OCTUBRE!I18</f>
        <v>10097052</v>
      </c>
      <c r="G19" s="29">
        <f>OCTUBRE!J18</f>
        <v>77511800</v>
      </c>
    </row>
    <row r="20" spans="1:7" ht="18" x14ac:dyDescent="0.25">
      <c r="A20" s="6" t="s">
        <v>17</v>
      </c>
      <c r="B20" s="6">
        <f>NOVIEMBRE!E18</f>
        <v>86407</v>
      </c>
      <c r="C20" s="7">
        <f>NOVIEMBRE!F18</f>
        <v>0</v>
      </c>
      <c r="D20" s="7">
        <f>NOVIEMBRE!G18</f>
        <v>60630944</v>
      </c>
      <c r="E20" s="7">
        <f>NOVIEMBRE!H18</f>
        <v>9509127</v>
      </c>
      <c r="F20" s="7">
        <f>NOVIEMBRE!I18</f>
        <v>10505019</v>
      </c>
      <c r="G20" s="29">
        <f>NOVIEMBRE!J18</f>
        <v>80645090</v>
      </c>
    </row>
    <row r="21" spans="1:7" ht="18" x14ac:dyDescent="0.25">
      <c r="A21" s="6" t="s">
        <v>18</v>
      </c>
      <c r="B21" s="6">
        <f>DICIEMBRE!E18</f>
        <v>6977</v>
      </c>
      <c r="C21" s="7">
        <f>DICIEMBRE!F18</f>
        <v>2035020</v>
      </c>
      <c r="D21" s="7">
        <f>DICIEMBRE!G18</f>
        <v>56438363</v>
      </c>
      <c r="E21" s="7">
        <f>DICIEMBRE!H18</f>
        <v>7511282</v>
      </c>
      <c r="F21" s="7">
        <f>DICIEMBRE!I18</f>
        <v>9850379</v>
      </c>
      <c r="G21" s="29">
        <f>DICIEMBRE!J18</f>
        <v>75835044</v>
      </c>
    </row>
    <row r="22" spans="1:7" ht="18" x14ac:dyDescent="0.25">
      <c r="A22" s="16" t="s">
        <v>23</v>
      </c>
      <c r="B22" s="22">
        <f>SUM(B10:B21)</f>
        <v>916198.9439999999</v>
      </c>
      <c r="C22" s="17">
        <f>SUM(C11:C21)</f>
        <v>2035020</v>
      </c>
      <c r="D22" s="17">
        <f t="shared" ref="D22:E22" si="0">SUM(D10:D21)</f>
        <v>616949324</v>
      </c>
      <c r="E22" s="17">
        <f t="shared" si="0"/>
        <v>100857444</v>
      </c>
      <c r="F22" s="17">
        <f>SUM(F10:F21)</f>
        <v>107186586</v>
      </c>
      <c r="G22" s="17">
        <f>SUM(G10:G21)</f>
        <v>895663234</v>
      </c>
    </row>
    <row r="23" spans="1:7" ht="18" x14ac:dyDescent="0.25">
      <c r="A23" s="21" t="s">
        <v>19</v>
      </c>
      <c r="B23" s="23">
        <f>AVERAGE(B10:B21)</f>
        <v>76349.911999999997</v>
      </c>
      <c r="C23" s="18">
        <f>AVERAGE(C11:C21)</f>
        <v>185001.81818181818</v>
      </c>
      <c r="D23" s="18">
        <f t="shared" ref="D23:F23" si="1">AVERAGE(D10:D21)</f>
        <v>51412443.666666664</v>
      </c>
      <c r="E23" s="18">
        <f t="shared" si="1"/>
        <v>8404787</v>
      </c>
      <c r="F23" s="18">
        <f t="shared" si="1"/>
        <v>8932215.5</v>
      </c>
      <c r="G23" s="18">
        <f>AVERAGE(G10:G21)</f>
        <v>74638602.833333328</v>
      </c>
    </row>
  </sheetData>
  <mergeCells count="9">
    <mergeCell ref="C8:G8"/>
    <mergeCell ref="A8:A9"/>
    <mergeCell ref="B8:B9"/>
    <mergeCell ref="A1:A4"/>
    <mergeCell ref="B1:F1"/>
    <mergeCell ref="B2:F2"/>
    <mergeCell ref="B3:F3"/>
    <mergeCell ref="B4:F4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8"/>
  <sheetViews>
    <sheetView zoomScale="85" zoomScaleNormal="85" workbookViewId="0">
      <selection activeCell="G18" sqref="G18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24.42578125" customWidth="1"/>
    <col min="8" max="8" width="21.42578125" customWidth="1"/>
    <col min="9" max="9" width="18" bestFit="1" customWidth="1"/>
    <col min="10" max="10" width="22.42578125" customWidth="1"/>
    <col min="11" max="11" width="27.85546875" customWidth="1"/>
    <col min="12" max="12" width="23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61" t="s">
        <v>2</v>
      </c>
      <c r="D6" s="60" t="s">
        <v>9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61</v>
      </c>
      <c r="G9" s="142" t="s">
        <v>31</v>
      </c>
      <c r="H9" s="142" t="s">
        <v>48</v>
      </c>
      <c r="I9" s="142" t="s">
        <v>47</v>
      </c>
      <c r="J9" s="142" t="s">
        <v>6</v>
      </c>
      <c r="K9" s="53" t="s">
        <v>51</v>
      </c>
    </row>
    <row r="10" spans="1:19" ht="16.5" customHeight="1" x14ac:dyDescent="0.3">
      <c r="A10" s="143"/>
      <c r="B10" s="143"/>
      <c r="C10" s="63" t="s">
        <v>27</v>
      </c>
      <c r="D10" s="63" t="s">
        <v>28</v>
      </c>
      <c r="E10" s="143"/>
      <c r="F10" s="143"/>
      <c r="G10" s="143"/>
      <c r="H10" s="143"/>
      <c r="I10" s="143"/>
      <c r="J10" s="143"/>
      <c r="K10" s="52" t="s">
        <v>52</v>
      </c>
    </row>
    <row r="11" spans="1:19" ht="16.5" customHeight="1" x14ac:dyDescent="0.25">
      <c r="A11" s="156">
        <v>300841406</v>
      </c>
      <c r="B11" s="158" t="s">
        <v>60</v>
      </c>
      <c r="C11" s="64">
        <v>165.23949999999999</v>
      </c>
      <c r="D11" s="57">
        <v>0</v>
      </c>
      <c r="E11" s="62">
        <v>72.704999999999998</v>
      </c>
      <c r="F11" s="158">
        <v>0</v>
      </c>
      <c r="G11" s="134">
        <v>45331111</v>
      </c>
      <c r="H11" s="162">
        <v>8885200</v>
      </c>
      <c r="I11" s="164">
        <v>8157809</v>
      </c>
      <c r="J11" s="138">
        <f t="shared" ref="J11:J17" si="0">SUM(F11:I11)</f>
        <v>62374120</v>
      </c>
      <c r="K11" s="140" t="s">
        <v>62</v>
      </c>
      <c r="L11" s="160" t="s">
        <v>59</v>
      </c>
    </row>
    <row r="12" spans="1:19" ht="18.75" customHeight="1" x14ac:dyDescent="0.25">
      <c r="A12" s="157"/>
      <c r="B12" s="159"/>
      <c r="C12" s="59">
        <v>0</v>
      </c>
      <c r="D12" s="33">
        <v>0</v>
      </c>
      <c r="E12" s="33">
        <v>0</v>
      </c>
      <c r="F12" s="161"/>
      <c r="G12" s="135"/>
      <c r="H12" s="163"/>
      <c r="I12" s="165"/>
      <c r="J12" s="139"/>
      <c r="K12" s="141"/>
      <c r="L12" s="160"/>
    </row>
    <row r="13" spans="1:19" ht="18.75" customHeight="1" x14ac:dyDescent="0.25">
      <c r="A13" s="130">
        <v>340938041</v>
      </c>
      <c r="B13" s="130">
        <v>85421245</v>
      </c>
      <c r="C13" s="33">
        <v>7507</v>
      </c>
      <c r="D13" s="33">
        <v>7423</v>
      </c>
      <c r="E13" s="33">
        <v>3360</v>
      </c>
      <c r="F13" s="132">
        <v>0</v>
      </c>
      <c r="G13" s="134">
        <v>3285915</v>
      </c>
      <c r="H13" s="136">
        <v>70378</v>
      </c>
      <c r="I13" s="136">
        <v>492887</v>
      </c>
      <c r="J13" s="138">
        <f t="shared" si="0"/>
        <v>3849180</v>
      </c>
      <c r="K13" s="140" t="s">
        <v>63</v>
      </c>
      <c r="L13" s="129" t="s">
        <v>57</v>
      </c>
    </row>
    <row r="14" spans="1:19" ht="18.75" customHeight="1" x14ac:dyDescent="0.25">
      <c r="A14" s="131"/>
      <c r="B14" s="131"/>
      <c r="C14" s="33">
        <v>1695</v>
      </c>
      <c r="D14" s="33">
        <v>1685</v>
      </c>
      <c r="E14" s="33">
        <v>400</v>
      </c>
      <c r="F14" s="133"/>
      <c r="G14" s="135"/>
      <c r="H14" s="137"/>
      <c r="I14" s="137"/>
      <c r="J14" s="139"/>
      <c r="K14" s="141"/>
      <c r="L14" s="129"/>
    </row>
    <row r="15" spans="1:19" ht="18.75" x14ac:dyDescent="0.3">
      <c r="A15" s="33">
        <v>249257715</v>
      </c>
      <c r="B15" s="33">
        <v>85547333</v>
      </c>
      <c r="C15" s="33">
        <v>74691</v>
      </c>
      <c r="D15" s="33">
        <v>73117</v>
      </c>
      <c r="E15" s="33">
        <f>C15-D15</f>
        <v>1574</v>
      </c>
      <c r="F15" s="47">
        <v>0</v>
      </c>
      <c r="G15" s="55">
        <v>1940739</v>
      </c>
      <c r="H15" s="55">
        <v>105569</v>
      </c>
      <c r="I15" s="56">
        <v>242592</v>
      </c>
      <c r="J15" s="39">
        <f t="shared" si="0"/>
        <v>2288900</v>
      </c>
      <c r="K15" s="54" t="s">
        <v>54</v>
      </c>
      <c r="L15" t="s">
        <v>53</v>
      </c>
    </row>
    <row r="16" spans="1:19" ht="18.75" x14ac:dyDescent="0.3">
      <c r="A16" s="33">
        <v>247819667</v>
      </c>
      <c r="B16" s="33">
        <v>85560323</v>
      </c>
      <c r="C16" s="33">
        <v>19051</v>
      </c>
      <c r="D16" s="33">
        <v>17917</v>
      </c>
      <c r="E16" s="33">
        <f>C16-D16</f>
        <v>1134</v>
      </c>
      <c r="F16" s="47">
        <v>0</v>
      </c>
      <c r="G16" s="55">
        <v>1398223</v>
      </c>
      <c r="H16" s="55">
        <v>31749</v>
      </c>
      <c r="I16" s="56">
        <v>174778</v>
      </c>
      <c r="J16" s="39">
        <f t="shared" si="0"/>
        <v>1604750</v>
      </c>
      <c r="K16" s="54" t="s">
        <v>56</v>
      </c>
      <c r="L16" t="s">
        <v>55</v>
      </c>
    </row>
    <row r="17" spans="1:12" ht="18.75" x14ac:dyDescent="0.3">
      <c r="A17" s="33">
        <v>248850079</v>
      </c>
      <c r="B17" s="33">
        <v>85549922</v>
      </c>
      <c r="C17" s="33">
        <v>2225</v>
      </c>
      <c r="D17" s="33">
        <v>2074</v>
      </c>
      <c r="E17" s="33">
        <f>C17-D17</f>
        <v>151</v>
      </c>
      <c r="F17" s="47">
        <v>0</v>
      </c>
      <c r="G17" s="55">
        <v>273323</v>
      </c>
      <c r="H17" s="55">
        <v>80339</v>
      </c>
      <c r="I17" s="56">
        <v>40998</v>
      </c>
      <c r="J17" s="39">
        <f t="shared" si="0"/>
        <v>394660</v>
      </c>
      <c r="K17" s="54" t="s">
        <v>64</v>
      </c>
      <c r="L17" t="s">
        <v>58</v>
      </c>
    </row>
    <row r="18" spans="1:12" ht="18" x14ac:dyDescent="0.25">
      <c r="A18" s="151" t="s">
        <v>20</v>
      </c>
      <c r="B18" s="152"/>
      <c r="C18" s="152"/>
      <c r="D18" s="153"/>
      <c r="E18" s="65">
        <f>SUM(E11:E17)</f>
        <v>6691.7049999999999</v>
      </c>
      <c r="F18" s="41">
        <f>SUM(F12:F17)</f>
        <v>0</v>
      </c>
      <c r="G18" s="41">
        <f>SUM(G11:G17)</f>
        <v>52229311</v>
      </c>
      <c r="H18" s="41">
        <f>SUM(H11:H17)</f>
        <v>9173235</v>
      </c>
      <c r="I18" s="41">
        <f>SUM(I11:I17)</f>
        <v>9109064</v>
      </c>
      <c r="J18" s="42">
        <f>SUM(J11:J17)</f>
        <v>70511610</v>
      </c>
    </row>
  </sheetData>
  <mergeCells count="38">
    <mergeCell ref="A1:A4"/>
    <mergeCell ref="B1:H1"/>
    <mergeCell ref="I1:J1"/>
    <mergeCell ref="B2:H2"/>
    <mergeCell ref="I2:J3"/>
    <mergeCell ref="B3:H3"/>
    <mergeCell ref="B4:H4"/>
    <mergeCell ref="I4:J4"/>
    <mergeCell ref="H11:H12"/>
    <mergeCell ref="A8:E8"/>
    <mergeCell ref="F8:J8"/>
    <mergeCell ref="A9:A10"/>
    <mergeCell ref="B9:B10"/>
    <mergeCell ref="C9:D9"/>
    <mergeCell ref="E9:E10"/>
    <mergeCell ref="F9:F10"/>
    <mergeCell ref="G9:G10"/>
    <mergeCell ref="H9:H10"/>
    <mergeCell ref="I9:I10"/>
    <mergeCell ref="J9:J10"/>
    <mergeCell ref="I11:I12"/>
    <mergeCell ref="J11:J12"/>
    <mergeCell ref="L13:L14"/>
    <mergeCell ref="A18:D18"/>
    <mergeCell ref="K11:K12"/>
    <mergeCell ref="L11:L12"/>
    <mergeCell ref="A13:A14"/>
    <mergeCell ref="B13:B14"/>
    <mergeCell ref="F13:F14"/>
    <mergeCell ref="G13:G14"/>
    <mergeCell ref="H13:H14"/>
    <mergeCell ref="I13:I14"/>
    <mergeCell ref="J13:J14"/>
    <mergeCell ref="K13:K14"/>
    <mergeCell ref="A11:A12"/>
    <mergeCell ref="B11:B12"/>
    <mergeCell ref="F11:F12"/>
    <mergeCell ref="G11:G12"/>
  </mergeCells>
  <printOptions horizontalCentered="1" verticalCentered="1"/>
  <pageMargins left="0.70866141732283472" right="0.19685039370078741" top="0.15748031496062992" bottom="0.8046875" header="0.31496062992125984" footer="0.31496062992125984"/>
  <pageSetup paperSize="5" scale="75" orientation="landscape" r:id="rId1"/>
  <headerFooter>
    <oddFooter>&amp;C&amp;"Arial Narrow,Normal"&amp;10Calle 7 No. 14-69 PBX (608) 8332441 Ext: 256 Fax (608) 8333225   Gerencia (608) 8332570
web: www.hospitalgarzon.gov.co – Email: saludocupacional@hospitalsvpgarzon.gov.co, gerencia@hospitalsvpgarzon.gov.co
Garzón (Huila).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"/>
  <sheetViews>
    <sheetView zoomScale="85" zoomScaleNormal="85" workbookViewId="0">
      <selection activeCell="G23" sqref="G23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24.42578125" customWidth="1"/>
    <col min="8" max="8" width="21.42578125" customWidth="1"/>
    <col min="9" max="9" width="18" bestFit="1" customWidth="1"/>
    <col min="10" max="10" width="22.42578125" customWidth="1"/>
    <col min="11" max="11" width="27.85546875" customWidth="1"/>
    <col min="12" max="12" width="23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27" t="s">
        <v>2</v>
      </c>
      <c r="D6" s="24" t="s">
        <v>10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61</v>
      </c>
      <c r="G9" s="142" t="s">
        <v>31</v>
      </c>
      <c r="H9" s="142" t="s">
        <v>48</v>
      </c>
      <c r="I9" s="142" t="s">
        <v>47</v>
      </c>
      <c r="J9" s="142" t="s">
        <v>6</v>
      </c>
      <c r="K9" s="53" t="s">
        <v>51</v>
      </c>
    </row>
    <row r="10" spans="1:19" ht="16.5" customHeight="1" x14ac:dyDescent="0.3">
      <c r="A10" s="143"/>
      <c r="B10" s="143"/>
      <c r="C10" s="69" t="s">
        <v>27</v>
      </c>
      <c r="D10" s="69" t="s">
        <v>28</v>
      </c>
      <c r="E10" s="143"/>
      <c r="F10" s="143"/>
      <c r="G10" s="143"/>
      <c r="H10" s="143"/>
      <c r="I10" s="143"/>
      <c r="J10" s="143"/>
      <c r="K10" s="52" t="s">
        <v>52</v>
      </c>
    </row>
    <row r="11" spans="1:19" ht="16.5" customHeight="1" x14ac:dyDescent="0.25">
      <c r="A11" s="156">
        <v>300841406</v>
      </c>
      <c r="B11" s="158" t="s">
        <v>70</v>
      </c>
      <c r="C11" s="64">
        <v>177.92400000000001</v>
      </c>
      <c r="D11" s="57">
        <v>0</v>
      </c>
      <c r="E11" s="68">
        <v>782287</v>
      </c>
      <c r="F11" s="166">
        <v>0</v>
      </c>
      <c r="G11" s="134">
        <v>51760456</v>
      </c>
      <c r="H11" s="162">
        <v>8885200</v>
      </c>
      <c r="I11" s="164">
        <v>9314334</v>
      </c>
      <c r="J11" s="138">
        <f>SUM(F11:I12)</f>
        <v>69959990</v>
      </c>
      <c r="K11" s="140" t="s">
        <v>69</v>
      </c>
      <c r="L11" s="160" t="s">
        <v>59</v>
      </c>
    </row>
    <row r="12" spans="1:19" ht="15.75" customHeight="1" x14ac:dyDescent="0.25">
      <c r="A12" s="157"/>
      <c r="B12" s="159"/>
      <c r="C12" s="59">
        <v>0</v>
      </c>
      <c r="D12" s="33">
        <v>0</v>
      </c>
      <c r="E12" s="33"/>
      <c r="F12" s="167"/>
      <c r="G12" s="135"/>
      <c r="H12" s="163"/>
      <c r="I12" s="165"/>
      <c r="J12" s="139"/>
      <c r="K12" s="141"/>
      <c r="L12" s="160"/>
    </row>
    <row r="13" spans="1:19" ht="15.75" customHeight="1" x14ac:dyDescent="0.25">
      <c r="A13" s="130">
        <v>340938041</v>
      </c>
      <c r="B13" s="130">
        <v>85802629</v>
      </c>
      <c r="C13" s="33">
        <v>7595</v>
      </c>
      <c r="D13" s="33">
        <v>7507</v>
      </c>
      <c r="E13" s="33">
        <v>3520</v>
      </c>
      <c r="F13" s="132">
        <v>0</v>
      </c>
      <c r="G13" s="134">
        <v>3236853</v>
      </c>
      <c r="H13" s="136">
        <v>70379</v>
      </c>
      <c r="I13" s="136">
        <v>485528</v>
      </c>
      <c r="J13" s="138">
        <f t="shared" ref="J13:J17" si="0">SUM(F13:I13)</f>
        <v>3792760</v>
      </c>
      <c r="K13" s="140" t="s">
        <v>71</v>
      </c>
      <c r="L13" s="129" t="s">
        <v>57</v>
      </c>
    </row>
    <row r="14" spans="1:19" ht="15.75" customHeight="1" x14ac:dyDescent="0.25">
      <c r="A14" s="131"/>
      <c r="B14" s="131"/>
      <c r="C14" s="33">
        <v>1706</v>
      </c>
      <c r="D14" s="33">
        <v>1695</v>
      </c>
      <c r="E14" s="33">
        <v>440</v>
      </c>
      <c r="F14" s="133"/>
      <c r="G14" s="135"/>
      <c r="H14" s="137"/>
      <c r="I14" s="137"/>
      <c r="J14" s="139"/>
      <c r="K14" s="141"/>
      <c r="L14" s="129"/>
    </row>
    <row r="15" spans="1:19" ht="18.75" x14ac:dyDescent="0.3">
      <c r="A15" s="33">
        <v>249257715</v>
      </c>
      <c r="B15" s="33">
        <v>85954769</v>
      </c>
      <c r="C15" s="33">
        <v>76359</v>
      </c>
      <c r="D15" s="33">
        <v>74691</v>
      </c>
      <c r="E15" s="33">
        <f>(C15-D15)</f>
        <v>1668</v>
      </c>
      <c r="F15" s="47">
        <v>0</v>
      </c>
      <c r="G15" s="55">
        <v>1939752</v>
      </c>
      <c r="H15" s="55">
        <v>105569</v>
      </c>
      <c r="I15" s="56">
        <v>242469</v>
      </c>
      <c r="J15" s="39">
        <f t="shared" si="0"/>
        <v>2287790</v>
      </c>
      <c r="K15" s="54" t="s">
        <v>68</v>
      </c>
      <c r="L15" t="s">
        <v>53</v>
      </c>
    </row>
    <row r="16" spans="1:19" ht="18.75" x14ac:dyDescent="0.3">
      <c r="A16" s="33">
        <v>247819667</v>
      </c>
      <c r="B16" s="33">
        <v>85960567</v>
      </c>
      <c r="C16" s="33">
        <v>20621</v>
      </c>
      <c r="D16" s="33">
        <v>19051</v>
      </c>
      <c r="E16" s="33">
        <f>(C16-D16)</f>
        <v>1570</v>
      </c>
      <c r="F16" s="47">
        <v>0</v>
      </c>
      <c r="G16" s="55">
        <v>1825787</v>
      </c>
      <c r="H16" s="55">
        <v>31749</v>
      </c>
      <c r="I16" s="56">
        <v>228224</v>
      </c>
      <c r="J16" s="39">
        <f t="shared" si="0"/>
        <v>2085760</v>
      </c>
      <c r="K16" s="54" t="s">
        <v>72</v>
      </c>
      <c r="L16" t="s">
        <v>55</v>
      </c>
    </row>
    <row r="17" spans="1:12" ht="18.75" x14ac:dyDescent="0.3">
      <c r="A17" s="66">
        <v>248850079</v>
      </c>
      <c r="B17" s="66">
        <v>85</v>
      </c>
      <c r="C17" s="66">
        <v>2225</v>
      </c>
      <c r="D17" s="66">
        <v>2074</v>
      </c>
      <c r="E17" s="66"/>
      <c r="F17" s="70"/>
      <c r="G17" s="71"/>
      <c r="H17" s="71"/>
      <c r="I17" s="72"/>
      <c r="J17" s="73">
        <f t="shared" si="0"/>
        <v>0</v>
      </c>
      <c r="K17" s="74"/>
      <c r="L17" s="75" t="s">
        <v>58</v>
      </c>
    </row>
    <row r="18" spans="1:12" ht="18" x14ac:dyDescent="0.25">
      <c r="A18" s="151" t="s">
        <v>20</v>
      </c>
      <c r="B18" s="152"/>
      <c r="C18" s="152"/>
      <c r="D18" s="153"/>
      <c r="E18" s="65">
        <f>SUM(E11:E17)</f>
        <v>789485</v>
      </c>
      <c r="F18" s="41">
        <f>SUM(F12:F17)</f>
        <v>0</v>
      </c>
      <c r="G18" s="41">
        <f>SUM(G11:G17)</f>
        <v>58762848</v>
      </c>
      <c r="H18" s="41">
        <f>SUM(H11:H17)</f>
        <v>9092897</v>
      </c>
      <c r="I18" s="41">
        <f>SUM(I11:I17)</f>
        <v>10270555</v>
      </c>
      <c r="J18" s="42">
        <f>SUM(J11:J17)</f>
        <v>78126300</v>
      </c>
    </row>
  </sheetData>
  <mergeCells count="38">
    <mergeCell ref="I13:I14"/>
    <mergeCell ref="J13:J14"/>
    <mergeCell ref="K13:K14"/>
    <mergeCell ref="L13:L14"/>
    <mergeCell ref="A13:A14"/>
    <mergeCell ref="B13:B14"/>
    <mergeCell ref="F13:F14"/>
    <mergeCell ref="G13:G14"/>
    <mergeCell ref="H13:H14"/>
    <mergeCell ref="H11:H12"/>
    <mergeCell ref="I11:I12"/>
    <mergeCell ref="J11:J12"/>
    <mergeCell ref="K11:K12"/>
    <mergeCell ref="L11:L12"/>
    <mergeCell ref="A1:A4"/>
    <mergeCell ref="B1:H1"/>
    <mergeCell ref="I1:J1"/>
    <mergeCell ref="B2:H2"/>
    <mergeCell ref="I2:J3"/>
    <mergeCell ref="B3:H3"/>
    <mergeCell ref="B4:H4"/>
    <mergeCell ref="I4:J4"/>
    <mergeCell ref="H9:H10"/>
    <mergeCell ref="I9:I10"/>
    <mergeCell ref="J9:J10"/>
    <mergeCell ref="A18:D18"/>
    <mergeCell ref="A8:E8"/>
    <mergeCell ref="F8:J8"/>
    <mergeCell ref="A9:A10"/>
    <mergeCell ref="B9:B10"/>
    <mergeCell ref="C9:D9"/>
    <mergeCell ref="E9:E10"/>
    <mergeCell ref="F9:F10"/>
    <mergeCell ref="G9:G10"/>
    <mergeCell ref="A11:A12"/>
    <mergeCell ref="B11:B12"/>
    <mergeCell ref="F11:F12"/>
    <mergeCell ref="G11:G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"/>
  <sheetViews>
    <sheetView topLeftCell="A4" zoomScale="85" zoomScaleNormal="85" workbookViewId="0">
      <selection activeCell="E18" sqref="E18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16.85546875" customWidth="1"/>
    <col min="8" max="8" width="16.42578125" customWidth="1"/>
    <col min="9" max="9" width="20.140625" bestFit="1" customWidth="1"/>
    <col min="10" max="10" width="17.42578125" customWidth="1"/>
    <col min="11" max="11" width="27.85546875" customWidth="1"/>
    <col min="12" max="12" width="23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27" t="s">
        <v>2</v>
      </c>
      <c r="D6" s="24" t="s">
        <v>11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37</v>
      </c>
      <c r="G9" s="142" t="s">
        <v>31</v>
      </c>
      <c r="H9" s="142" t="s">
        <v>48</v>
      </c>
      <c r="I9" s="142" t="s">
        <v>47</v>
      </c>
      <c r="J9" s="142" t="s">
        <v>6</v>
      </c>
      <c r="K9" s="53" t="s">
        <v>51</v>
      </c>
    </row>
    <row r="10" spans="1:19" ht="16.5" customHeight="1" x14ac:dyDescent="0.3">
      <c r="A10" s="143"/>
      <c r="B10" s="143"/>
      <c r="C10" s="26" t="s">
        <v>27</v>
      </c>
      <c r="D10" s="26" t="s">
        <v>28</v>
      </c>
      <c r="E10" s="143"/>
      <c r="F10" s="143"/>
      <c r="G10" s="143"/>
      <c r="H10" s="143"/>
      <c r="I10" s="143"/>
      <c r="J10" s="143"/>
      <c r="K10" s="52" t="s">
        <v>52</v>
      </c>
    </row>
    <row r="11" spans="1:19" ht="18" customHeight="1" x14ac:dyDescent="0.25">
      <c r="A11" s="156">
        <v>300841406</v>
      </c>
      <c r="B11" s="158" t="s">
        <v>79</v>
      </c>
      <c r="C11" s="64">
        <v>170.9982</v>
      </c>
      <c r="D11" s="57">
        <v>0</v>
      </c>
      <c r="E11" s="78">
        <v>75.328999999999994</v>
      </c>
      <c r="F11" s="158">
        <v>0</v>
      </c>
      <c r="G11" s="168">
        <v>50637000</v>
      </c>
      <c r="H11" s="162">
        <v>8885341</v>
      </c>
      <c r="I11" s="164">
        <v>9112519</v>
      </c>
      <c r="J11" s="170">
        <f t="shared" ref="J11" si="0">SUM(F11:I11)</f>
        <v>68634860</v>
      </c>
      <c r="K11" s="172" t="s">
        <v>78</v>
      </c>
      <c r="L11" s="174" t="s">
        <v>59</v>
      </c>
    </row>
    <row r="12" spans="1:19" ht="15.75" x14ac:dyDescent="0.25">
      <c r="A12" s="157"/>
      <c r="B12" s="159"/>
      <c r="C12" s="76">
        <v>0</v>
      </c>
      <c r="D12" s="77">
        <v>0</v>
      </c>
      <c r="E12" s="77">
        <v>0</v>
      </c>
      <c r="F12" s="161"/>
      <c r="G12" s="169"/>
      <c r="H12" s="163"/>
      <c r="I12" s="165"/>
      <c r="J12" s="171"/>
      <c r="K12" s="173"/>
      <c r="L12" s="174"/>
    </row>
    <row r="13" spans="1:19" ht="18" customHeight="1" x14ac:dyDescent="0.25">
      <c r="A13" s="130">
        <v>340938041</v>
      </c>
      <c r="B13" s="130">
        <v>86157485</v>
      </c>
      <c r="C13" s="33">
        <v>7681</v>
      </c>
      <c r="D13" s="33">
        <v>7595</v>
      </c>
      <c r="E13" s="33">
        <v>3440</v>
      </c>
      <c r="F13" s="175">
        <v>0</v>
      </c>
      <c r="G13" s="177">
        <v>3279132</v>
      </c>
      <c r="H13" s="177">
        <v>70519</v>
      </c>
      <c r="I13" s="179">
        <v>491869</v>
      </c>
      <c r="J13" s="138">
        <f t="shared" ref="J13:J17" si="1">SUM(F13:I13)</f>
        <v>3841520</v>
      </c>
      <c r="K13" s="140" t="s">
        <v>65</v>
      </c>
      <c r="L13" s="129" t="s">
        <v>57</v>
      </c>
    </row>
    <row r="14" spans="1:19" ht="18" customHeight="1" x14ac:dyDescent="0.25">
      <c r="A14" s="131"/>
      <c r="B14" s="131"/>
      <c r="C14" s="33">
        <v>1718</v>
      </c>
      <c r="D14" s="33">
        <v>1706</v>
      </c>
      <c r="E14" s="36">
        <v>480</v>
      </c>
      <c r="F14" s="176"/>
      <c r="G14" s="178"/>
      <c r="H14" s="178"/>
      <c r="I14" s="180"/>
      <c r="J14" s="139"/>
      <c r="K14" s="141"/>
      <c r="L14" s="129"/>
    </row>
    <row r="15" spans="1:19" ht="18.75" x14ac:dyDescent="0.3">
      <c r="A15" s="33">
        <v>247819667</v>
      </c>
      <c r="B15" s="33">
        <v>86361423</v>
      </c>
      <c r="C15" s="33">
        <v>22009</v>
      </c>
      <c r="D15" s="33">
        <v>20621</v>
      </c>
      <c r="E15" s="33">
        <f>(C15-D15)</f>
        <v>1388</v>
      </c>
      <c r="F15" s="37">
        <v>0</v>
      </c>
      <c r="G15" s="38">
        <v>1670498</v>
      </c>
      <c r="H15" s="38">
        <v>31840</v>
      </c>
      <c r="I15" s="67">
        <v>208812</v>
      </c>
      <c r="J15" s="39">
        <f t="shared" si="1"/>
        <v>1911150</v>
      </c>
      <c r="K15" s="54" t="s">
        <v>66</v>
      </c>
      <c r="L15" t="s">
        <v>55</v>
      </c>
    </row>
    <row r="16" spans="1:19" ht="18.75" x14ac:dyDescent="0.3">
      <c r="A16" s="33">
        <v>249257715</v>
      </c>
      <c r="B16" s="33">
        <v>86346386</v>
      </c>
      <c r="C16" s="33">
        <v>77625</v>
      </c>
      <c r="D16" s="33">
        <v>76359</v>
      </c>
      <c r="E16" s="33">
        <f>(C16-D16)</f>
        <v>1266</v>
      </c>
      <c r="F16" s="37">
        <v>0</v>
      </c>
      <c r="G16" s="38">
        <v>1523663</v>
      </c>
      <c r="H16" s="38">
        <v>105779</v>
      </c>
      <c r="I16" s="67">
        <v>190458</v>
      </c>
      <c r="J16" s="39">
        <f t="shared" si="1"/>
        <v>1819900</v>
      </c>
      <c r="K16" s="54" t="s">
        <v>67</v>
      </c>
      <c r="L16" t="s">
        <v>53</v>
      </c>
    </row>
    <row r="17" spans="1:12" ht="18.75" x14ac:dyDescent="0.3">
      <c r="A17" s="33">
        <v>248850079</v>
      </c>
      <c r="B17" s="33">
        <v>86348967</v>
      </c>
      <c r="C17" s="33">
        <v>2554</v>
      </c>
      <c r="D17" s="33">
        <v>2381</v>
      </c>
      <c r="E17" s="33">
        <f>(C17-D17)</f>
        <v>173</v>
      </c>
      <c r="F17" s="37">
        <v>0</v>
      </c>
      <c r="G17" s="38">
        <v>147478</v>
      </c>
      <c r="H17" s="38">
        <v>41510</v>
      </c>
      <c r="I17" s="67">
        <v>22122</v>
      </c>
      <c r="J17" s="39">
        <f t="shared" si="1"/>
        <v>211110</v>
      </c>
      <c r="K17" s="54" t="s">
        <v>67</v>
      </c>
      <c r="L17" t="s">
        <v>58</v>
      </c>
    </row>
    <row r="18" spans="1:12" ht="18" x14ac:dyDescent="0.25">
      <c r="A18" s="151" t="s">
        <v>20</v>
      </c>
      <c r="B18" s="152"/>
      <c r="C18" s="152"/>
      <c r="D18" s="153"/>
      <c r="E18" s="21">
        <f>SUM(E13:E17)</f>
        <v>6747</v>
      </c>
      <c r="F18" s="17">
        <f>SUM(F13:F17)</f>
        <v>0</v>
      </c>
      <c r="G18" s="17">
        <f>SUM(G13:G17)</f>
        <v>6620771</v>
      </c>
      <c r="H18" s="17">
        <f>SUM(H13:H17)</f>
        <v>249648</v>
      </c>
      <c r="I18" s="17">
        <f>SUM(I13:I17)</f>
        <v>913261</v>
      </c>
      <c r="J18" s="18">
        <f>SUM(J11:J17)</f>
        <v>76418540</v>
      </c>
    </row>
  </sheetData>
  <mergeCells count="38">
    <mergeCell ref="J13:J14"/>
    <mergeCell ref="B13:B14"/>
    <mergeCell ref="F13:F14"/>
    <mergeCell ref="G13:G14"/>
    <mergeCell ref="H13:H14"/>
    <mergeCell ref="I13:I14"/>
    <mergeCell ref="K11:K12"/>
    <mergeCell ref="L11:L12"/>
    <mergeCell ref="K13:K14"/>
    <mergeCell ref="L13:L14"/>
    <mergeCell ref="A1:A4"/>
    <mergeCell ref="B1:H1"/>
    <mergeCell ref="I1:J1"/>
    <mergeCell ref="B2:H2"/>
    <mergeCell ref="I2:J3"/>
    <mergeCell ref="B3:H3"/>
    <mergeCell ref="B4:H4"/>
    <mergeCell ref="I4:J4"/>
    <mergeCell ref="H9:H10"/>
    <mergeCell ref="I9:I10"/>
    <mergeCell ref="J9:J10"/>
    <mergeCell ref="H11:H12"/>
    <mergeCell ref="A18:D18"/>
    <mergeCell ref="A8:E8"/>
    <mergeCell ref="F8:J8"/>
    <mergeCell ref="A9:A10"/>
    <mergeCell ref="B9:B10"/>
    <mergeCell ref="C9:D9"/>
    <mergeCell ref="E9:E10"/>
    <mergeCell ref="F9:F10"/>
    <mergeCell ref="G9:G10"/>
    <mergeCell ref="A11:A12"/>
    <mergeCell ref="B11:B12"/>
    <mergeCell ref="F11:F12"/>
    <mergeCell ref="G11:G12"/>
    <mergeCell ref="I11:I12"/>
    <mergeCell ref="J11:J12"/>
    <mergeCell ref="A13:A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"/>
  <sheetViews>
    <sheetView topLeftCell="A7" zoomScale="85" zoomScaleNormal="85" workbookViewId="0">
      <selection activeCell="E18" sqref="E18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16.85546875" customWidth="1"/>
    <col min="8" max="8" width="16.42578125" customWidth="1"/>
    <col min="9" max="9" width="20.140625" bestFit="1" customWidth="1"/>
    <col min="10" max="10" width="17.42578125" customWidth="1"/>
    <col min="11" max="11" width="27.85546875" customWidth="1"/>
    <col min="12" max="12" width="27.5703125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27" t="s">
        <v>2</v>
      </c>
      <c r="D6" s="24" t="s">
        <v>12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37</v>
      </c>
      <c r="G9" s="142" t="s">
        <v>31</v>
      </c>
      <c r="H9" s="142" t="s">
        <v>48</v>
      </c>
      <c r="I9" s="142" t="s">
        <v>47</v>
      </c>
      <c r="J9" s="142" t="s">
        <v>6</v>
      </c>
      <c r="K9" s="25" t="s">
        <v>51</v>
      </c>
    </row>
    <row r="10" spans="1:19" ht="16.5" customHeight="1" x14ac:dyDescent="0.3">
      <c r="A10" s="143"/>
      <c r="B10" s="143"/>
      <c r="C10" s="69" t="s">
        <v>27</v>
      </c>
      <c r="D10" s="69" t="s">
        <v>28</v>
      </c>
      <c r="E10" s="143"/>
      <c r="F10" s="143"/>
      <c r="G10" s="143"/>
      <c r="H10" s="143"/>
      <c r="I10" s="143"/>
      <c r="J10" s="143"/>
      <c r="K10" s="87" t="s">
        <v>52</v>
      </c>
    </row>
    <row r="11" spans="1:19" ht="27" customHeight="1" x14ac:dyDescent="0.25">
      <c r="A11" s="156">
        <v>300841406</v>
      </c>
      <c r="B11" s="158" t="s">
        <v>80</v>
      </c>
      <c r="C11" s="64">
        <v>165.91470000000001</v>
      </c>
      <c r="D11" s="57">
        <v>0</v>
      </c>
      <c r="E11" s="68">
        <v>73.001999999999995</v>
      </c>
      <c r="F11" s="158">
        <v>0</v>
      </c>
      <c r="G11" s="168">
        <v>51013773</v>
      </c>
      <c r="H11" s="162">
        <v>8885341</v>
      </c>
      <c r="I11" s="164">
        <v>9180336</v>
      </c>
      <c r="J11" s="170">
        <f>SUM(F11:I12)</f>
        <v>69079450</v>
      </c>
      <c r="K11" s="172" t="s">
        <v>81</v>
      </c>
      <c r="L11" s="174" t="s">
        <v>73</v>
      </c>
    </row>
    <row r="12" spans="1:19" ht="30.75" customHeight="1" x14ac:dyDescent="0.25">
      <c r="A12" s="157"/>
      <c r="B12" s="159"/>
      <c r="C12" s="76">
        <v>0</v>
      </c>
      <c r="D12" s="77">
        <v>0</v>
      </c>
      <c r="E12" s="77">
        <v>0</v>
      </c>
      <c r="F12" s="161"/>
      <c r="G12" s="169"/>
      <c r="H12" s="163"/>
      <c r="I12" s="165"/>
      <c r="J12" s="171"/>
      <c r="K12" s="173"/>
      <c r="L12" s="174"/>
    </row>
    <row r="13" spans="1:19" ht="15.75" customHeight="1" x14ac:dyDescent="0.25">
      <c r="A13" s="130">
        <v>340938041</v>
      </c>
      <c r="B13" s="130">
        <v>86566221</v>
      </c>
      <c r="C13" s="33">
        <v>7757</v>
      </c>
      <c r="D13" s="33">
        <v>7681</v>
      </c>
      <c r="E13" s="33">
        <v>3040</v>
      </c>
      <c r="F13" s="175">
        <v>0</v>
      </c>
      <c r="G13" s="177">
        <v>2951349</v>
      </c>
      <c r="H13" s="177">
        <v>70519</v>
      </c>
      <c r="I13" s="179">
        <v>442702</v>
      </c>
      <c r="J13" s="138">
        <f>SUM(F13:I14)</f>
        <v>3464570</v>
      </c>
      <c r="K13" s="140" t="s">
        <v>74</v>
      </c>
      <c r="L13" s="129" t="s">
        <v>57</v>
      </c>
    </row>
    <row r="14" spans="1:19" ht="15.75" customHeight="1" x14ac:dyDescent="0.25">
      <c r="A14" s="131"/>
      <c r="B14" s="131"/>
      <c r="C14" s="33">
        <v>1726</v>
      </c>
      <c r="D14" s="33">
        <v>1718</v>
      </c>
      <c r="E14" s="36">
        <v>320</v>
      </c>
      <c r="F14" s="176"/>
      <c r="G14" s="178"/>
      <c r="H14" s="178"/>
      <c r="I14" s="180"/>
      <c r="J14" s="139"/>
      <c r="K14" s="141"/>
      <c r="L14" s="129"/>
    </row>
    <row r="15" spans="1:19" ht="66.75" customHeight="1" x14ac:dyDescent="0.25">
      <c r="A15" s="80">
        <v>247819667</v>
      </c>
      <c r="B15" s="80">
        <v>86760664</v>
      </c>
      <c r="C15" s="80">
        <v>23413</v>
      </c>
      <c r="D15" s="80">
        <v>22009</v>
      </c>
      <c r="E15" s="81">
        <f t="shared" ref="E15:E17" si="0">(C15-D15)</f>
        <v>1404</v>
      </c>
      <c r="F15" s="82">
        <v>0</v>
      </c>
      <c r="G15" s="83">
        <v>1727511</v>
      </c>
      <c r="H15" s="83">
        <v>31840</v>
      </c>
      <c r="I15" s="84">
        <v>215939</v>
      </c>
      <c r="J15" s="85">
        <f>SUM(F15:I15)</f>
        <v>1975290</v>
      </c>
      <c r="K15" s="13" t="s">
        <v>75</v>
      </c>
      <c r="L15" s="79" t="s">
        <v>76</v>
      </c>
    </row>
    <row r="16" spans="1:19" ht="16.5" customHeight="1" x14ac:dyDescent="0.3">
      <c r="A16" s="33">
        <v>249257715</v>
      </c>
      <c r="B16" s="33">
        <v>86754904</v>
      </c>
      <c r="C16" s="33">
        <v>78805</v>
      </c>
      <c r="D16" s="33">
        <v>77625</v>
      </c>
      <c r="E16" s="36">
        <f t="shared" si="0"/>
        <v>1180</v>
      </c>
      <c r="F16" s="37">
        <v>0</v>
      </c>
      <c r="G16" s="38">
        <v>1444881</v>
      </c>
      <c r="H16" s="38">
        <v>105779</v>
      </c>
      <c r="I16" s="67">
        <v>180610</v>
      </c>
      <c r="J16" s="85">
        <f>SUM(F16:I16)</f>
        <v>1731270</v>
      </c>
      <c r="K16" s="54" t="s">
        <v>77</v>
      </c>
      <c r="L16" s="86" t="s">
        <v>53</v>
      </c>
    </row>
    <row r="17" spans="1:12" ht="18" x14ac:dyDescent="0.3">
      <c r="A17" s="33">
        <v>248850079</v>
      </c>
      <c r="B17" s="33">
        <v>86757485</v>
      </c>
      <c r="C17" s="33">
        <v>2750</v>
      </c>
      <c r="D17" s="33">
        <v>2554</v>
      </c>
      <c r="E17" s="36">
        <f t="shared" si="0"/>
        <v>196</v>
      </c>
      <c r="F17" s="37">
        <v>0</v>
      </c>
      <c r="G17" s="38">
        <v>173522</v>
      </c>
      <c r="H17" s="38">
        <v>41510</v>
      </c>
      <c r="I17" s="67">
        <v>26028</v>
      </c>
      <c r="J17" s="85">
        <f>SUM(F17:I17)</f>
        <v>241060</v>
      </c>
      <c r="K17" s="54" t="s">
        <v>77</v>
      </c>
      <c r="L17" s="86" t="s">
        <v>58</v>
      </c>
    </row>
    <row r="18" spans="1:12" ht="18" x14ac:dyDescent="0.25">
      <c r="A18" s="151" t="s">
        <v>20</v>
      </c>
      <c r="B18" s="152"/>
      <c r="C18" s="152"/>
      <c r="D18" s="153"/>
      <c r="E18" s="65">
        <f>SUM(E11:E17)</f>
        <v>6213.0020000000004</v>
      </c>
      <c r="F18" s="17">
        <f>SUM(F13:F17)</f>
        <v>0</v>
      </c>
      <c r="G18" s="17">
        <f>SUM(G11:G17)</f>
        <v>57311036</v>
      </c>
      <c r="H18" s="17">
        <f>SUM(H11:H17)</f>
        <v>9134989</v>
      </c>
      <c r="I18" s="17">
        <f>SUM(I11:I17)</f>
        <v>10045615</v>
      </c>
      <c r="J18" s="18">
        <f>SUM(J11:J17)</f>
        <v>76491640</v>
      </c>
    </row>
  </sheetData>
  <mergeCells count="38">
    <mergeCell ref="H13:H14"/>
    <mergeCell ref="A18:D18"/>
    <mergeCell ref="A13:A14"/>
    <mergeCell ref="B13:B14"/>
    <mergeCell ref="F13:F14"/>
    <mergeCell ref="G13:G14"/>
    <mergeCell ref="I11:I12"/>
    <mergeCell ref="J11:J12"/>
    <mergeCell ref="K11:K12"/>
    <mergeCell ref="L11:L12"/>
    <mergeCell ref="I13:I14"/>
    <mergeCell ref="J13:J14"/>
    <mergeCell ref="K13:K14"/>
    <mergeCell ref="L13:L14"/>
    <mergeCell ref="A1:A4"/>
    <mergeCell ref="B1:H1"/>
    <mergeCell ref="I1:J1"/>
    <mergeCell ref="B2:H2"/>
    <mergeCell ref="I2:J3"/>
    <mergeCell ref="B3:H3"/>
    <mergeCell ref="B4:H4"/>
    <mergeCell ref="I4:J4"/>
    <mergeCell ref="I9:I10"/>
    <mergeCell ref="J9:J10"/>
    <mergeCell ref="A8:E8"/>
    <mergeCell ref="F8:J8"/>
    <mergeCell ref="A9:A10"/>
    <mergeCell ref="B9:B10"/>
    <mergeCell ref="C9:D9"/>
    <mergeCell ref="E9:E10"/>
    <mergeCell ref="F9:F10"/>
    <mergeCell ref="G9:G10"/>
    <mergeCell ref="A11:A12"/>
    <mergeCell ref="B11:B12"/>
    <mergeCell ref="F11:F12"/>
    <mergeCell ref="G11:G12"/>
    <mergeCell ref="H9:H10"/>
    <mergeCell ref="H11:H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8"/>
  <sheetViews>
    <sheetView topLeftCell="A7" zoomScale="85" zoomScaleNormal="85" workbookViewId="0">
      <selection activeCell="G20" sqref="G20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16.85546875" customWidth="1"/>
    <col min="8" max="8" width="16.42578125" customWidth="1"/>
    <col min="9" max="9" width="17" customWidth="1"/>
    <col min="10" max="10" width="20.85546875" customWidth="1"/>
    <col min="11" max="11" width="22.28515625" customWidth="1"/>
    <col min="12" max="12" width="28.85546875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27" t="s">
        <v>2</v>
      </c>
      <c r="D6" s="24" t="s">
        <v>4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37</v>
      </c>
      <c r="G9" s="142" t="s">
        <v>31</v>
      </c>
      <c r="H9" s="142" t="s">
        <v>48</v>
      </c>
      <c r="I9" s="142" t="s">
        <v>47</v>
      </c>
      <c r="J9" s="142" t="s">
        <v>6</v>
      </c>
      <c r="K9" s="25" t="s">
        <v>51</v>
      </c>
    </row>
    <row r="10" spans="1:19" ht="16.5" customHeight="1" x14ac:dyDescent="0.3">
      <c r="A10" s="143"/>
      <c r="B10" s="143"/>
      <c r="C10" s="26" t="s">
        <v>27</v>
      </c>
      <c r="D10" s="26" t="s">
        <v>28</v>
      </c>
      <c r="E10" s="143"/>
      <c r="F10" s="143"/>
      <c r="G10" s="143"/>
      <c r="H10" s="143"/>
      <c r="I10" s="143"/>
      <c r="J10" s="143"/>
      <c r="K10" s="87" t="s">
        <v>52</v>
      </c>
    </row>
    <row r="11" spans="1:19" ht="18" customHeight="1" x14ac:dyDescent="0.25">
      <c r="A11" s="156">
        <v>300841406</v>
      </c>
      <c r="B11" s="130" t="s">
        <v>83</v>
      </c>
      <c r="C11" s="88">
        <v>153.84180000000001</v>
      </c>
      <c r="D11" s="36">
        <v>0</v>
      </c>
      <c r="E11" s="45">
        <v>67.69</v>
      </c>
      <c r="F11" s="132">
        <v>0</v>
      </c>
      <c r="G11" s="136">
        <v>42672129</v>
      </c>
      <c r="H11" s="136">
        <v>9050370</v>
      </c>
      <c r="I11" s="136">
        <v>7678841</v>
      </c>
      <c r="J11" s="181">
        <f>SUM(F11:I11)</f>
        <v>59401340</v>
      </c>
      <c r="K11" s="172" t="s">
        <v>84</v>
      </c>
      <c r="L11" s="174" t="s">
        <v>59</v>
      </c>
    </row>
    <row r="12" spans="1:19" ht="33" customHeight="1" x14ac:dyDescent="0.25">
      <c r="A12" s="157"/>
      <c r="B12" s="131"/>
      <c r="C12" s="80">
        <v>0</v>
      </c>
      <c r="D12" s="80">
        <v>0</v>
      </c>
      <c r="E12" s="81">
        <v>0</v>
      </c>
      <c r="F12" s="133"/>
      <c r="G12" s="137"/>
      <c r="H12" s="137"/>
      <c r="I12" s="137"/>
      <c r="J12" s="182"/>
      <c r="K12" s="173"/>
      <c r="L12" s="174"/>
    </row>
    <row r="13" spans="1:19" ht="18" customHeight="1" x14ac:dyDescent="0.25">
      <c r="A13" s="130">
        <v>340938041</v>
      </c>
      <c r="B13" s="130">
        <v>87003869</v>
      </c>
      <c r="C13" s="33">
        <v>7844</v>
      </c>
      <c r="D13" s="33">
        <v>7757</v>
      </c>
      <c r="E13" s="45">
        <v>3.48</v>
      </c>
      <c r="F13" s="132">
        <v>0</v>
      </c>
      <c r="G13" s="136">
        <v>3405148</v>
      </c>
      <c r="H13" s="136">
        <v>71029</v>
      </c>
      <c r="I13" s="136">
        <v>510773</v>
      </c>
      <c r="J13" s="181">
        <f>SUM(F13:I13)</f>
        <v>3986950</v>
      </c>
      <c r="K13" s="140" t="s">
        <v>88</v>
      </c>
      <c r="L13" s="129" t="s">
        <v>57</v>
      </c>
    </row>
    <row r="14" spans="1:19" ht="18" customHeight="1" x14ac:dyDescent="0.25">
      <c r="A14" s="131"/>
      <c r="B14" s="131"/>
      <c r="C14" s="33">
        <v>1732</v>
      </c>
      <c r="D14" s="33">
        <v>1726</v>
      </c>
      <c r="E14" s="33">
        <v>240</v>
      </c>
      <c r="F14" s="133"/>
      <c r="G14" s="137"/>
      <c r="H14" s="137"/>
      <c r="I14" s="137"/>
      <c r="J14" s="182"/>
      <c r="K14" s="141"/>
      <c r="L14" s="129"/>
    </row>
    <row r="15" spans="1:19" ht="65.25" customHeight="1" x14ac:dyDescent="0.25">
      <c r="A15" s="80">
        <v>247819667</v>
      </c>
      <c r="B15" s="80">
        <v>87165336</v>
      </c>
      <c r="C15" s="80">
        <v>24823</v>
      </c>
      <c r="D15" s="80">
        <v>23413</v>
      </c>
      <c r="E15" s="80">
        <f>C15-D15</f>
        <v>1410</v>
      </c>
      <c r="F15" s="82">
        <v>0</v>
      </c>
      <c r="G15" s="97">
        <v>1740152</v>
      </c>
      <c r="H15" s="97">
        <v>31869</v>
      </c>
      <c r="I15" s="94">
        <v>217519</v>
      </c>
      <c r="J15" s="98">
        <f t="shared" ref="J15:J16" si="0">SUM(F15:I15)</f>
        <v>1989540</v>
      </c>
      <c r="K15" s="13" t="s">
        <v>87</v>
      </c>
      <c r="L15" s="93" t="s">
        <v>85</v>
      </c>
    </row>
    <row r="16" spans="1:19" ht="30.75" x14ac:dyDescent="0.3">
      <c r="A16" s="80">
        <v>249257715</v>
      </c>
      <c r="B16" s="33">
        <v>87142354</v>
      </c>
      <c r="C16" s="33">
        <v>80170</v>
      </c>
      <c r="D16" s="33">
        <v>78805</v>
      </c>
      <c r="E16" s="80">
        <f>C16-D16</f>
        <v>1365</v>
      </c>
      <c r="F16" s="82">
        <v>0</v>
      </c>
      <c r="G16" s="55">
        <v>1684614</v>
      </c>
      <c r="H16" s="55">
        <v>106549</v>
      </c>
      <c r="I16" s="95">
        <v>210577</v>
      </c>
      <c r="J16" s="99">
        <f t="shared" si="0"/>
        <v>2001740</v>
      </c>
      <c r="K16" s="54" t="s">
        <v>89</v>
      </c>
      <c r="L16" s="79" t="s">
        <v>86</v>
      </c>
    </row>
    <row r="17" spans="1:12" ht="18.75" x14ac:dyDescent="0.3">
      <c r="A17" s="33">
        <v>248850079</v>
      </c>
      <c r="B17" s="33">
        <v>87144935</v>
      </c>
      <c r="C17" s="33">
        <v>2927</v>
      </c>
      <c r="D17" s="33">
        <v>2750</v>
      </c>
      <c r="E17" s="80">
        <f>C17-D17</f>
        <v>177</v>
      </c>
      <c r="F17" s="82">
        <v>0</v>
      </c>
      <c r="G17" s="97">
        <v>155347</v>
      </c>
      <c r="H17" s="55">
        <v>41561</v>
      </c>
      <c r="I17" s="95">
        <v>23302</v>
      </c>
      <c r="J17" s="99">
        <f t="shared" ref="J17" si="1">SUM(F17:I17)</f>
        <v>220210</v>
      </c>
      <c r="K17" s="54" t="s">
        <v>89</v>
      </c>
      <c r="L17" s="86" t="s">
        <v>58</v>
      </c>
    </row>
    <row r="18" spans="1:12" ht="18" x14ac:dyDescent="0.25">
      <c r="A18" s="151" t="s">
        <v>20</v>
      </c>
      <c r="B18" s="152"/>
      <c r="C18" s="152"/>
      <c r="D18" s="153"/>
      <c r="E18" s="65">
        <f t="shared" ref="E18:J18" si="2">SUM(E11:E17)</f>
        <v>3263.17</v>
      </c>
      <c r="F18" s="17">
        <f t="shared" si="2"/>
        <v>0</v>
      </c>
      <c r="G18" s="100">
        <f t="shared" si="2"/>
        <v>49657390</v>
      </c>
      <c r="H18" s="100">
        <f t="shared" si="2"/>
        <v>9301378</v>
      </c>
      <c r="I18" s="100">
        <f t="shared" si="2"/>
        <v>8641012</v>
      </c>
      <c r="J18" s="101">
        <f t="shared" si="2"/>
        <v>67599780</v>
      </c>
    </row>
  </sheetData>
  <mergeCells count="38">
    <mergeCell ref="A8:E8"/>
    <mergeCell ref="F8:J8"/>
    <mergeCell ref="A9:A10"/>
    <mergeCell ref="B9:B10"/>
    <mergeCell ref="C9:D9"/>
    <mergeCell ref="E9:E10"/>
    <mergeCell ref="F9:F10"/>
    <mergeCell ref="G9:G10"/>
    <mergeCell ref="H9:H10"/>
    <mergeCell ref="I9:I10"/>
    <mergeCell ref="J9:J10"/>
    <mergeCell ref="A1:A4"/>
    <mergeCell ref="B1:H1"/>
    <mergeCell ref="I1:J1"/>
    <mergeCell ref="B2:H2"/>
    <mergeCell ref="I2:J3"/>
    <mergeCell ref="B3:H3"/>
    <mergeCell ref="B4:H4"/>
    <mergeCell ref="I4:J4"/>
    <mergeCell ref="K11:K12"/>
    <mergeCell ref="L11:L12"/>
    <mergeCell ref="K13:K14"/>
    <mergeCell ref="L13:L14"/>
    <mergeCell ref="J13:J14"/>
    <mergeCell ref="A18:D18"/>
    <mergeCell ref="A11:A12"/>
    <mergeCell ref="A13:A14"/>
    <mergeCell ref="F11:F12"/>
    <mergeCell ref="J11:J12"/>
    <mergeCell ref="B13:B14"/>
    <mergeCell ref="B11:B12"/>
    <mergeCell ref="G11:G12"/>
    <mergeCell ref="H11:H12"/>
    <mergeCell ref="I11:I12"/>
    <mergeCell ref="F13:F14"/>
    <mergeCell ref="G13:G14"/>
    <mergeCell ref="H13:H14"/>
    <mergeCell ref="I13:I1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"/>
  <sheetViews>
    <sheetView topLeftCell="B7" zoomScale="85" zoomScaleNormal="85" workbookViewId="0">
      <selection sqref="A1:L18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17.7109375" customWidth="1"/>
    <col min="8" max="8" width="18.28515625" customWidth="1"/>
    <col min="9" max="9" width="19.5703125" customWidth="1"/>
    <col min="10" max="10" width="23.7109375" customWidth="1"/>
    <col min="11" max="11" width="24.5703125" customWidth="1"/>
    <col min="12" max="12" width="19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27" t="s">
        <v>2</v>
      </c>
      <c r="D6" s="24" t="s">
        <v>13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37</v>
      </c>
      <c r="G9" s="142" t="s">
        <v>31</v>
      </c>
      <c r="H9" s="142" t="s">
        <v>48</v>
      </c>
      <c r="I9" s="142" t="s">
        <v>47</v>
      </c>
      <c r="J9" s="142" t="s">
        <v>6</v>
      </c>
      <c r="K9" s="25" t="s">
        <v>51</v>
      </c>
    </row>
    <row r="10" spans="1:19" ht="16.5" customHeight="1" x14ac:dyDescent="0.3">
      <c r="A10" s="143"/>
      <c r="B10" s="143"/>
      <c r="C10" s="26" t="s">
        <v>27</v>
      </c>
      <c r="D10" s="26" t="s">
        <v>28</v>
      </c>
      <c r="E10" s="143"/>
      <c r="F10" s="143"/>
      <c r="G10" s="143"/>
      <c r="H10" s="143"/>
      <c r="I10" s="143"/>
      <c r="J10" s="143"/>
      <c r="K10" s="87" t="s">
        <v>52</v>
      </c>
    </row>
    <row r="11" spans="1:19" ht="18" customHeight="1" x14ac:dyDescent="0.25">
      <c r="A11" s="156">
        <v>300841406</v>
      </c>
      <c r="B11" s="130" t="s">
        <v>90</v>
      </c>
      <c r="C11" s="33">
        <v>162.12649999999999</v>
      </c>
      <c r="D11" s="33">
        <v>0</v>
      </c>
      <c r="E11" s="33">
        <v>71.335999999999999</v>
      </c>
      <c r="F11" s="132">
        <v>0</v>
      </c>
      <c r="G11" s="136">
        <v>47598578</v>
      </c>
      <c r="H11" s="177">
        <v>9093770</v>
      </c>
      <c r="I11" s="177">
        <v>8565602</v>
      </c>
      <c r="J11" s="184">
        <f t="shared" ref="J11:J13" si="0">SUM(F11:I11)</f>
        <v>65257950</v>
      </c>
      <c r="K11" s="172" t="s">
        <v>91</v>
      </c>
      <c r="L11" s="174" t="s">
        <v>59</v>
      </c>
    </row>
    <row r="12" spans="1:19" ht="45" customHeight="1" x14ac:dyDescent="0.25">
      <c r="A12" s="157"/>
      <c r="B12" s="131"/>
      <c r="C12" s="80">
        <v>0</v>
      </c>
      <c r="D12" s="80">
        <v>0</v>
      </c>
      <c r="E12" s="81">
        <v>0</v>
      </c>
      <c r="F12" s="133"/>
      <c r="G12" s="137"/>
      <c r="H12" s="178"/>
      <c r="I12" s="178"/>
      <c r="J12" s="185"/>
      <c r="K12" s="173"/>
      <c r="L12" s="174"/>
    </row>
    <row r="13" spans="1:19" ht="18" customHeight="1" x14ac:dyDescent="0.25">
      <c r="A13" s="130">
        <v>340938041</v>
      </c>
      <c r="B13" s="186">
        <v>87372321</v>
      </c>
      <c r="C13" s="33">
        <v>7911</v>
      </c>
      <c r="D13" s="33">
        <v>7844</v>
      </c>
      <c r="E13" s="45">
        <v>2.68</v>
      </c>
      <c r="F13" s="132">
        <v>0</v>
      </c>
      <c r="G13" s="136">
        <v>2733514</v>
      </c>
      <c r="H13" s="177">
        <v>71239</v>
      </c>
      <c r="I13" s="177">
        <v>410027</v>
      </c>
      <c r="J13" s="181">
        <f t="shared" si="0"/>
        <v>3214780</v>
      </c>
      <c r="K13" s="140" t="s">
        <v>92</v>
      </c>
      <c r="L13" s="183" t="s">
        <v>57</v>
      </c>
    </row>
    <row r="14" spans="1:19" ht="39" customHeight="1" x14ac:dyDescent="0.25">
      <c r="A14" s="131"/>
      <c r="B14" s="187"/>
      <c r="C14" s="33">
        <v>1738</v>
      </c>
      <c r="D14" s="33">
        <v>1732</v>
      </c>
      <c r="E14" s="36">
        <v>240</v>
      </c>
      <c r="F14" s="133"/>
      <c r="G14" s="137"/>
      <c r="H14" s="178"/>
      <c r="I14" s="178"/>
      <c r="J14" s="182"/>
      <c r="K14" s="141"/>
      <c r="L14" s="183"/>
    </row>
    <row r="15" spans="1:19" ht="39.75" customHeight="1" x14ac:dyDescent="0.25">
      <c r="A15" s="80">
        <v>247819667</v>
      </c>
      <c r="B15" s="33">
        <v>87543501</v>
      </c>
      <c r="C15" s="77">
        <v>26459</v>
      </c>
      <c r="D15" s="77">
        <v>24823</v>
      </c>
      <c r="E15" s="102">
        <f>C15-D15</f>
        <v>1636</v>
      </c>
      <c r="F15" s="103">
        <v>0</v>
      </c>
      <c r="G15" s="104">
        <v>2100311</v>
      </c>
      <c r="H15" s="104">
        <v>31930</v>
      </c>
      <c r="I15" s="104">
        <v>262539</v>
      </c>
      <c r="J15" s="105">
        <f>SUM(F15:I15)</f>
        <v>2394780</v>
      </c>
      <c r="K15" s="13" t="s">
        <v>93</v>
      </c>
      <c r="L15" s="79" t="s">
        <v>85</v>
      </c>
    </row>
    <row r="16" spans="1:19" ht="45" customHeight="1" x14ac:dyDescent="0.3">
      <c r="A16" s="33">
        <v>249257715</v>
      </c>
      <c r="B16" s="33">
        <v>87530447</v>
      </c>
      <c r="C16" s="77">
        <v>81502</v>
      </c>
      <c r="D16" s="77">
        <v>80170</v>
      </c>
      <c r="E16" s="102">
        <f>C16-D16</f>
        <v>1332</v>
      </c>
      <c r="F16" s="103">
        <v>0</v>
      </c>
      <c r="G16" s="104">
        <v>1710037</v>
      </c>
      <c r="H16" s="104">
        <v>106859</v>
      </c>
      <c r="I16" s="104">
        <v>213754</v>
      </c>
      <c r="J16" s="105">
        <f>SUM(F16:I16)</f>
        <v>2030650</v>
      </c>
      <c r="K16" s="54" t="s">
        <v>94</v>
      </c>
      <c r="L16" s="79" t="s">
        <v>82</v>
      </c>
    </row>
    <row r="17" spans="1:12" ht="25.5" customHeight="1" x14ac:dyDescent="0.3">
      <c r="A17" s="33">
        <v>248850079</v>
      </c>
      <c r="B17" s="33" t="s">
        <v>95</v>
      </c>
      <c r="C17" s="77">
        <v>3104</v>
      </c>
      <c r="D17" s="77">
        <v>2927</v>
      </c>
      <c r="E17" s="102">
        <f>C17-D17</f>
        <v>177</v>
      </c>
      <c r="F17" s="103">
        <v>0</v>
      </c>
      <c r="G17" s="104">
        <v>161599</v>
      </c>
      <c r="H17" s="104">
        <v>41641</v>
      </c>
      <c r="I17" s="104">
        <v>24240</v>
      </c>
      <c r="J17" s="105">
        <f>SUM(F17:I17)</f>
        <v>227480</v>
      </c>
      <c r="K17" s="54" t="s">
        <v>94</v>
      </c>
      <c r="L17" s="86" t="s">
        <v>58</v>
      </c>
    </row>
    <row r="18" spans="1:12" ht="18" x14ac:dyDescent="0.25">
      <c r="A18" s="151" t="s">
        <v>20</v>
      </c>
      <c r="B18" s="152"/>
      <c r="C18" s="152"/>
      <c r="D18" s="153"/>
      <c r="E18" s="65">
        <f>SUM(E11:E17)</f>
        <v>3459.0160000000001</v>
      </c>
      <c r="F18" s="41">
        <f>SUM(F11:F17)</f>
        <v>0</v>
      </c>
      <c r="G18" s="41">
        <f t="shared" ref="G18" si="1">SUM(G11:G17)</f>
        <v>54304039</v>
      </c>
      <c r="H18" s="41">
        <f>SUM(H11:H17)</f>
        <v>9345439</v>
      </c>
      <c r="I18" s="41">
        <f>SUM(I11:I17)</f>
        <v>9476162</v>
      </c>
      <c r="J18" s="42">
        <f>SUM(J11:J17)</f>
        <v>73125640</v>
      </c>
    </row>
  </sheetData>
  <mergeCells count="38">
    <mergeCell ref="A1:A4"/>
    <mergeCell ref="B1:H1"/>
    <mergeCell ref="I1:J1"/>
    <mergeCell ref="B2:H2"/>
    <mergeCell ref="I2:J3"/>
    <mergeCell ref="B3:H3"/>
    <mergeCell ref="B4:H4"/>
    <mergeCell ref="I4:J4"/>
    <mergeCell ref="A18:D18"/>
    <mergeCell ref="A8:E8"/>
    <mergeCell ref="F8:J8"/>
    <mergeCell ref="A9:A10"/>
    <mergeCell ref="B9:B10"/>
    <mergeCell ref="C9:D9"/>
    <mergeCell ref="E9:E10"/>
    <mergeCell ref="F9:F10"/>
    <mergeCell ref="G9:G10"/>
    <mergeCell ref="A11:A12"/>
    <mergeCell ref="A13:A14"/>
    <mergeCell ref="B11:B12"/>
    <mergeCell ref="G11:G12"/>
    <mergeCell ref="B13:B14"/>
    <mergeCell ref="F11:F12"/>
    <mergeCell ref="F13:F14"/>
    <mergeCell ref="L11:L12"/>
    <mergeCell ref="K13:K14"/>
    <mergeCell ref="L13:L14"/>
    <mergeCell ref="H9:H10"/>
    <mergeCell ref="I9:I10"/>
    <mergeCell ref="J9:J10"/>
    <mergeCell ref="H11:H12"/>
    <mergeCell ref="I11:I12"/>
    <mergeCell ref="J11:J12"/>
    <mergeCell ref="G13:G14"/>
    <mergeCell ref="H13:H14"/>
    <mergeCell ref="I13:I14"/>
    <mergeCell ref="J13:J14"/>
    <mergeCell ref="K11:K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landscape" r:id="rId1"/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8"/>
  <sheetViews>
    <sheetView topLeftCell="I4" zoomScale="85" zoomScaleNormal="85" workbookViewId="0">
      <selection activeCell="P19" sqref="P19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16.85546875" customWidth="1"/>
    <col min="8" max="8" width="16.42578125" customWidth="1"/>
    <col min="9" max="9" width="17.7109375" customWidth="1"/>
    <col min="10" max="10" width="21.42578125" customWidth="1"/>
    <col min="11" max="11" width="24.5703125" customWidth="1"/>
    <col min="12" max="12" width="19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9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30" customHeight="1" x14ac:dyDescent="0.3">
      <c r="A6" s="25" t="s">
        <v>1</v>
      </c>
      <c r="B6" s="13">
        <v>2025</v>
      </c>
      <c r="C6" s="27" t="s">
        <v>2</v>
      </c>
      <c r="D6" s="24" t="s">
        <v>14</v>
      </c>
      <c r="E6" s="10"/>
      <c r="F6" s="12"/>
      <c r="G6" s="12"/>
      <c r="H6" s="12"/>
      <c r="I6" s="3"/>
      <c r="J6" s="3"/>
    </row>
    <row r="8" spans="1:19" ht="27.7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37</v>
      </c>
      <c r="G9" s="142" t="s">
        <v>31</v>
      </c>
      <c r="H9" s="142" t="s">
        <v>48</v>
      </c>
      <c r="I9" s="142" t="s">
        <v>47</v>
      </c>
      <c r="J9" s="142" t="s">
        <v>6</v>
      </c>
      <c r="K9" s="25" t="s">
        <v>51</v>
      </c>
    </row>
    <row r="10" spans="1:19" ht="16.5" customHeight="1" x14ac:dyDescent="0.3">
      <c r="A10" s="143"/>
      <c r="B10" s="143"/>
      <c r="C10" s="96" t="s">
        <v>27</v>
      </c>
      <c r="D10" s="96" t="s">
        <v>28</v>
      </c>
      <c r="E10" s="143"/>
      <c r="F10" s="143"/>
      <c r="G10" s="143"/>
      <c r="H10" s="143"/>
      <c r="I10" s="143"/>
      <c r="J10" s="143"/>
      <c r="K10" s="87" t="s">
        <v>52</v>
      </c>
    </row>
    <row r="11" spans="1:19" ht="37.5" customHeight="1" x14ac:dyDescent="0.25">
      <c r="A11" s="156">
        <v>300841406</v>
      </c>
      <c r="B11" s="130" t="s">
        <v>96</v>
      </c>
      <c r="C11" s="80">
        <v>164.411</v>
      </c>
      <c r="D11" s="80">
        <v>0</v>
      </c>
      <c r="E11" s="80">
        <v>72.340999999999994</v>
      </c>
      <c r="F11" s="106">
        <v>0</v>
      </c>
      <c r="G11" s="177">
        <v>47336637</v>
      </c>
      <c r="H11" s="177">
        <v>9097170</v>
      </c>
      <c r="I11" s="177">
        <v>8518453</v>
      </c>
      <c r="J11" s="188">
        <f t="shared" ref="J11" si="0">SUM(F11:I11)</f>
        <v>64952260</v>
      </c>
      <c r="K11" s="172" t="s">
        <v>97</v>
      </c>
      <c r="L11" s="174" t="s">
        <v>59</v>
      </c>
    </row>
    <row r="12" spans="1:19" ht="39.75" customHeight="1" x14ac:dyDescent="0.25">
      <c r="A12" s="157"/>
      <c r="B12" s="131"/>
      <c r="C12" s="80">
        <v>82.216200000000001</v>
      </c>
      <c r="D12" s="80">
        <v>0</v>
      </c>
      <c r="E12" s="111">
        <v>36.174999999999997</v>
      </c>
      <c r="F12" s="106">
        <v>0</v>
      </c>
      <c r="G12" s="178"/>
      <c r="H12" s="178"/>
      <c r="I12" s="178"/>
      <c r="J12" s="189"/>
      <c r="K12" s="173"/>
      <c r="L12" s="174"/>
    </row>
    <row r="13" spans="1:19" ht="42.75" customHeight="1" x14ac:dyDescent="0.25">
      <c r="A13" s="130">
        <v>340938041</v>
      </c>
      <c r="B13" s="130">
        <v>87803047</v>
      </c>
      <c r="C13" s="80">
        <v>8006</v>
      </c>
      <c r="D13" s="80">
        <v>7911</v>
      </c>
      <c r="E13" s="112">
        <v>3.8</v>
      </c>
      <c r="F13" s="106">
        <v>0</v>
      </c>
      <c r="G13" s="177">
        <v>3617165</v>
      </c>
      <c r="H13" s="177">
        <v>70540</v>
      </c>
      <c r="I13" s="177">
        <v>542575</v>
      </c>
      <c r="J13" s="188">
        <f>SUM(F13:I13)</f>
        <v>4230280</v>
      </c>
      <c r="K13" s="140" t="s">
        <v>98</v>
      </c>
      <c r="L13" s="183" t="s">
        <v>57</v>
      </c>
    </row>
    <row r="14" spans="1:19" ht="38.25" customHeight="1" x14ac:dyDescent="0.25">
      <c r="A14" s="131"/>
      <c r="B14" s="131"/>
      <c r="C14" s="80">
        <v>1747</v>
      </c>
      <c r="D14" s="80">
        <v>1738</v>
      </c>
      <c r="E14" s="80">
        <v>360</v>
      </c>
      <c r="F14" s="7">
        <v>0</v>
      </c>
      <c r="G14" s="178"/>
      <c r="H14" s="178"/>
      <c r="I14" s="178"/>
      <c r="J14" s="189"/>
      <c r="K14" s="141"/>
      <c r="L14" s="183"/>
    </row>
    <row r="15" spans="1:19" ht="44.25" customHeight="1" x14ac:dyDescent="0.25">
      <c r="A15" s="80">
        <v>247819667</v>
      </c>
      <c r="B15" s="80">
        <v>87543501</v>
      </c>
      <c r="C15" s="80">
        <v>26459</v>
      </c>
      <c r="D15" s="80">
        <v>24823</v>
      </c>
      <c r="E15" s="80">
        <f t="shared" ref="E15:E16" si="1">C15-D15</f>
        <v>1636</v>
      </c>
      <c r="F15" s="106">
        <v>0</v>
      </c>
      <c r="G15" s="110">
        <v>2100311</v>
      </c>
      <c r="H15" s="107">
        <v>31930</v>
      </c>
      <c r="I15" s="108">
        <v>262539</v>
      </c>
      <c r="J15" s="109">
        <f>SUM(G15:I15)</f>
        <v>2394780</v>
      </c>
      <c r="K15" s="13" t="s">
        <v>93</v>
      </c>
      <c r="L15" s="79" t="s">
        <v>85</v>
      </c>
    </row>
    <row r="16" spans="1:19" ht="56.25" customHeight="1" x14ac:dyDescent="0.3">
      <c r="A16" s="80">
        <v>249257715</v>
      </c>
      <c r="B16" s="80">
        <v>87530447</v>
      </c>
      <c r="C16" s="80">
        <v>81502</v>
      </c>
      <c r="D16" s="80">
        <v>80170</v>
      </c>
      <c r="E16" s="80">
        <f t="shared" si="1"/>
        <v>1332</v>
      </c>
      <c r="F16" s="106">
        <v>0</v>
      </c>
      <c r="G16" s="107">
        <v>1710037</v>
      </c>
      <c r="H16" s="107">
        <v>106859</v>
      </c>
      <c r="I16" s="108">
        <v>213754</v>
      </c>
      <c r="J16" s="109">
        <f>SUM(G16:I16)</f>
        <v>2030650</v>
      </c>
      <c r="K16" s="54" t="s">
        <v>94</v>
      </c>
      <c r="L16" s="79" t="s">
        <v>82</v>
      </c>
    </row>
    <row r="17" spans="1:12" ht="34.5" customHeight="1" x14ac:dyDescent="0.3">
      <c r="A17" s="80">
        <v>248850079</v>
      </c>
      <c r="B17" s="80">
        <v>87533028</v>
      </c>
      <c r="C17" s="80">
        <v>3104</v>
      </c>
      <c r="D17" s="80">
        <v>2927</v>
      </c>
      <c r="E17" s="80">
        <f>C17-D17</f>
        <v>177</v>
      </c>
      <c r="F17" s="7">
        <v>0</v>
      </c>
      <c r="G17" s="108">
        <v>161599</v>
      </c>
      <c r="H17" s="108">
        <v>41641</v>
      </c>
      <c r="I17" s="108">
        <v>24240</v>
      </c>
      <c r="J17" s="109">
        <f t="shared" ref="J17" si="2">SUM(F17:I17)</f>
        <v>227480</v>
      </c>
      <c r="K17" s="54" t="s">
        <v>94</v>
      </c>
      <c r="L17" s="86" t="s">
        <v>58</v>
      </c>
    </row>
    <row r="18" spans="1:12" ht="33.75" customHeight="1" x14ac:dyDescent="0.25">
      <c r="A18" s="151" t="s">
        <v>20</v>
      </c>
      <c r="B18" s="152"/>
      <c r="C18" s="152"/>
      <c r="D18" s="153"/>
      <c r="E18" s="65">
        <f>SUM(E11:E17)</f>
        <v>3617.3159999999998</v>
      </c>
      <c r="F18" s="17">
        <f>SUM(F11:F17)</f>
        <v>0</v>
      </c>
      <c r="G18" s="101">
        <f t="shared" ref="G18" si="3">SUM(G11:G17)</f>
        <v>54925749</v>
      </c>
      <c r="H18" s="101">
        <f>SUM(H11:H17)</f>
        <v>9348140</v>
      </c>
      <c r="I18" s="101">
        <f>SUM(I11:I17)</f>
        <v>9561561</v>
      </c>
      <c r="J18" s="101">
        <f>SUM(J11:J17)</f>
        <v>73835450</v>
      </c>
    </row>
  </sheetData>
  <mergeCells count="36">
    <mergeCell ref="K11:K12"/>
    <mergeCell ref="L11:L12"/>
    <mergeCell ref="A13:A14"/>
    <mergeCell ref="K13:K14"/>
    <mergeCell ref="L13:L14"/>
    <mergeCell ref="B13:B14"/>
    <mergeCell ref="G13:G14"/>
    <mergeCell ref="H13:H14"/>
    <mergeCell ref="I13:I14"/>
    <mergeCell ref="J13:J14"/>
    <mergeCell ref="J11:J12"/>
    <mergeCell ref="G11:G12"/>
    <mergeCell ref="H11:H12"/>
    <mergeCell ref="I11:I12"/>
    <mergeCell ref="A1:A4"/>
    <mergeCell ref="B1:H1"/>
    <mergeCell ref="I1:J1"/>
    <mergeCell ref="B2:H2"/>
    <mergeCell ref="I2:J3"/>
    <mergeCell ref="B3:H3"/>
    <mergeCell ref="B4:H4"/>
    <mergeCell ref="I4:J4"/>
    <mergeCell ref="H9:H10"/>
    <mergeCell ref="I9:I10"/>
    <mergeCell ref="J9:J10"/>
    <mergeCell ref="A18:D18"/>
    <mergeCell ref="A8:E8"/>
    <mergeCell ref="F8:J8"/>
    <mergeCell ref="A9:A10"/>
    <mergeCell ref="B9:B10"/>
    <mergeCell ref="C9:D9"/>
    <mergeCell ref="E9:E10"/>
    <mergeCell ref="F9:F10"/>
    <mergeCell ref="G9:G10"/>
    <mergeCell ref="A11:A12"/>
    <mergeCell ref="B11:B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8"/>
  <sheetViews>
    <sheetView topLeftCell="A7" zoomScale="85" zoomScaleNormal="85" workbookViewId="0">
      <selection activeCell="J18" sqref="J18"/>
    </sheetView>
  </sheetViews>
  <sheetFormatPr baseColWidth="10" defaultRowHeight="15" x14ac:dyDescent="0.25"/>
  <cols>
    <col min="1" max="3" width="14.7109375" customWidth="1"/>
    <col min="4" max="4" width="15.7109375" customWidth="1"/>
    <col min="5" max="5" width="14.7109375" customWidth="1"/>
    <col min="6" max="6" width="17.5703125" customWidth="1"/>
    <col min="7" max="7" width="16.85546875" customWidth="1"/>
    <col min="8" max="8" width="16.42578125" customWidth="1"/>
    <col min="9" max="9" width="17.7109375" customWidth="1"/>
    <col min="10" max="10" width="21.42578125" customWidth="1"/>
    <col min="11" max="11" width="24.5703125" customWidth="1"/>
    <col min="12" max="12" width="19" customWidth="1"/>
  </cols>
  <sheetData>
    <row r="1" spans="1:19" ht="16.5" x14ac:dyDescent="0.25">
      <c r="A1" s="144"/>
      <c r="B1" s="145" t="s">
        <v>45</v>
      </c>
      <c r="C1" s="145"/>
      <c r="D1" s="145"/>
      <c r="E1" s="145"/>
      <c r="F1" s="145"/>
      <c r="G1" s="145"/>
      <c r="H1" s="145"/>
      <c r="I1" s="146" t="s">
        <v>38</v>
      </c>
      <c r="J1" s="146"/>
      <c r="K1" s="113"/>
      <c r="L1" s="9"/>
      <c r="M1" s="9"/>
      <c r="N1" s="9"/>
      <c r="O1" s="9"/>
      <c r="P1" s="9"/>
      <c r="Q1" s="9"/>
      <c r="R1" s="9"/>
      <c r="S1" s="11"/>
    </row>
    <row r="2" spans="1:19" ht="16.5" x14ac:dyDescent="0.3">
      <c r="A2" s="144"/>
      <c r="B2" s="147" t="s">
        <v>0</v>
      </c>
      <c r="C2" s="147"/>
      <c r="D2" s="147"/>
      <c r="E2" s="147"/>
      <c r="F2" s="147"/>
      <c r="G2" s="147"/>
      <c r="H2" s="147"/>
      <c r="I2" s="146" t="s">
        <v>39</v>
      </c>
      <c r="J2" s="146"/>
      <c r="K2" s="10"/>
      <c r="L2" s="10"/>
      <c r="M2" s="10"/>
      <c r="N2" s="10"/>
      <c r="O2" s="10"/>
      <c r="P2" s="10"/>
      <c r="Q2" s="10"/>
      <c r="R2" s="10"/>
      <c r="S2" s="10"/>
    </row>
    <row r="3" spans="1:19" ht="16.5" x14ac:dyDescent="0.3">
      <c r="A3" s="144"/>
      <c r="B3" s="147" t="s">
        <v>3</v>
      </c>
      <c r="C3" s="147"/>
      <c r="D3" s="147"/>
      <c r="E3" s="147"/>
      <c r="F3" s="147"/>
      <c r="G3" s="147"/>
      <c r="H3" s="147"/>
      <c r="I3" s="146"/>
      <c r="J3" s="146"/>
    </row>
    <row r="4" spans="1:19" ht="16.5" x14ac:dyDescent="0.3">
      <c r="A4" s="144"/>
      <c r="B4" s="147" t="s">
        <v>24</v>
      </c>
      <c r="C4" s="147"/>
      <c r="D4" s="147"/>
      <c r="E4" s="147"/>
      <c r="F4" s="147"/>
      <c r="G4" s="147"/>
      <c r="H4" s="147"/>
      <c r="I4" s="146" t="s">
        <v>40</v>
      </c>
      <c r="J4" s="146"/>
    </row>
    <row r="5" spans="1:19" ht="16.5" x14ac:dyDescent="0.3">
      <c r="A5" s="1"/>
      <c r="B5" s="2"/>
      <c r="C5" s="2"/>
      <c r="D5" s="2"/>
      <c r="E5" s="2"/>
      <c r="F5" s="2"/>
      <c r="G5" s="2"/>
      <c r="H5" s="2"/>
      <c r="I5" s="3"/>
      <c r="J5" s="3"/>
    </row>
    <row r="6" spans="1:19" ht="16.5" x14ac:dyDescent="0.3">
      <c r="A6" s="25" t="s">
        <v>1</v>
      </c>
      <c r="B6" s="13">
        <v>2025</v>
      </c>
      <c r="C6" s="27" t="s">
        <v>2</v>
      </c>
      <c r="D6" s="24" t="s">
        <v>15</v>
      </c>
      <c r="E6" s="10"/>
      <c r="F6" s="12"/>
      <c r="G6" s="12"/>
      <c r="H6" s="12"/>
      <c r="I6" s="3"/>
      <c r="J6" s="3"/>
    </row>
    <row r="8" spans="1:19" ht="16.5" customHeight="1" x14ac:dyDescent="0.25">
      <c r="A8" s="148" t="s">
        <v>30</v>
      </c>
      <c r="B8" s="149"/>
      <c r="C8" s="149"/>
      <c r="D8" s="149"/>
      <c r="E8" s="150"/>
      <c r="F8" s="148" t="s">
        <v>8</v>
      </c>
      <c r="G8" s="149"/>
      <c r="H8" s="149"/>
      <c r="I8" s="149"/>
      <c r="J8" s="150"/>
    </row>
    <row r="9" spans="1:19" ht="37.5" customHeight="1" x14ac:dyDescent="0.25">
      <c r="A9" s="142" t="s">
        <v>25</v>
      </c>
      <c r="B9" s="142" t="s">
        <v>21</v>
      </c>
      <c r="C9" s="154" t="s">
        <v>26</v>
      </c>
      <c r="D9" s="155"/>
      <c r="E9" s="142" t="s">
        <v>29</v>
      </c>
      <c r="F9" s="142" t="s">
        <v>37</v>
      </c>
      <c r="G9" s="142" t="s">
        <v>31</v>
      </c>
      <c r="H9" s="142" t="s">
        <v>48</v>
      </c>
      <c r="I9" s="142" t="s">
        <v>47</v>
      </c>
      <c r="J9" s="142" t="s">
        <v>6</v>
      </c>
      <c r="K9" s="25" t="s">
        <v>51</v>
      </c>
    </row>
    <row r="10" spans="1:19" ht="16.5" customHeight="1" x14ac:dyDescent="0.3">
      <c r="A10" s="143"/>
      <c r="B10" s="143"/>
      <c r="C10" s="96" t="s">
        <v>27</v>
      </c>
      <c r="D10" s="96" t="s">
        <v>28</v>
      </c>
      <c r="E10" s="143"/>
      <c r="F10" s="143"/>
      <c r="G10" s="143"/>
      <c r="H10" s="143"/>
      <c r="I10" s="143"/>
      <c r="J10" s="143"/>
      <c r="K10" s="87" t="s">
        <v>52</v>
      </c>
    </row>
    <row r="11" spans="1:19" ht="18" customHeight="1" x14ac:dyDescent="0.25">
      <c r="A11" s="156">
        <v>300841406</v>
      </c>
      <c r="B11" s="130">
        <v>5093733</v>
      </c>
      <c r="C11" s="6">
        <v>171.0504</v>
      </c>
      <c r="D11" s="6">
        <v>0</v>
      </c>
      <c r="E11" s="6">
        <v>440</v>
      </c>
      <c r="F11" s="190">
        <v>0</v>
      </c>
      <c r="G11" s="192">
        <v>50306338</v>
      </c>
      <c r="H11" s="192">
        <v>9258160</v>
      </c>
      <c r="I11" s="198">
        <v>8861592</v>
      </c>
      <c r="J11" s="196">
        <f t="shared" ref="J11" si="0">SUM(F11:I11)</f>
        <v>68426090</v>
      </c>
      <c r="K11" s="172" t="s">
        <v>100</v>
      </c>
      <c r="L11" s="174" t="s">
        <v>59</v>
      </c>
    </row>
    <row r="12" spans="1:19" ht="18" customHeight="1" x14ac:dyDescent="0.25">
      <c r="A12" s="157"/>
      <c r="B12" s="131"/>
      <c r="C12" s="6">
        <v>0</v>
      </c>
      <c r="D12" s="6">
        <v>0</v>
      </c>
      <c r="E12" s="31">
        <v>440</v>
      </c>
      <c r="F12" s="191"/>
      <c r="G12" s="193"/>
      <c r="H12" s="193"/>
      <c r="I12" s="199"/>
      <c r="J12" s="197"/>
      <c r="K12" s="173"/>
      <c r="L12" s="174"/>
    </row>
    <row r="13" spans="1:19" ht="18" customHeight="1" x14ac:dyDescent="0.25">
      <c r="A13" s="130">
        <v>340938041</v>
      </c>
      <c r="B13" s="130">
        <v>88179834</v>
      </c>
      <c r="C13" s="6">
        <v>8044</v>
      </c>
      <c r="D13" s="6">
        <v>8006</v>
      </c>
      <c r="E13" s="92">
        <v>1.52</v>
      </c>
      <c r="F13" s="190">
        <v>0</v>
      </c>
      <c r="G13" s="192">
        <v>1562073</v>
      </c>
      <c r="H13" s="192">
        <v>71238</v>
      </c>
      <c r="I13" s="194">
        <v>233949</v>
      </c>
      <c r="J13" s="196">
        <f>SUM(F13:I13)</f>
        <v>1867260</v>
      </c>
      <c r="K13" s="140" t="s">
        <v>101</v>
      </c>
      <c r="L13" s="183" t="s">
        <v>57</v>
      </c>
    </row>
    <row r="14" spans="1:19" ht="18" customHeight="1" x14ac:dyDescent="0.25">
      <c r="A14" s="131"/>
      <c r="B14" s="131"/>
      <c r="C14" s="6">
        <v>1754</v>
      </c>
      <c r="D14" s="6">
        <v>1747</v>
      </c>
      <c r="E14" s="117">
        <v>280</v>
      </c>
      <c r="F14" s="191"/>
      <c r="G14" s="193"/>
      <c r="H14" s="193"/>
      <c r="I14" s="195"/>
      <c r="J14" s="197"/>
      <c r="K14" s="141"/>
      <c r="L14" s="183"/>
    </row>
    <row r="15" spans="1:19" ht="30" x14ac:dyDescent="0.25">
      <c r="A15" s="80">
        <v>247819667</v>
      </c>
      <c r="B15" s="80">
        <v>87972281</v>
      </c>
      <c r="C15" s="114">
        <v>28148</v>
      </c>
      <c r="D15" s="114">
        <v>26459</v>
      </c>
      <c r="E15" s="115">
        <v>1.6890000000000001</v>
      </c>
      <c r="F15" s="106">
        <v>0</v>
      </c>
      <c r="G15" s="110">
        <v>2026560</v>
      </c>
      <c r="H15" s="110">
        <v>31440</v>
      </c>
      <c r="I15" s="118">
        <v>253320</v>
      </c>
      <c r="J15" s="116">
        <f>SUM(F15:I15)</f>
        <v>2311320</v>
      </c>
      <c r="K15" s="13" t="s">
        <v>99</v>
      </c>
      <c r="L15" s="79" t="s">
        <v>85</v>
      </c>
    </row>
    <row r="16" spans="1:19" ht="45.75" x14ac:dyDescent="0.3">
      <c r="A16" s="80">
        <v>249257715</v>
      </c>
      <c r="B16" s="80">
        <v>88362142</v>
      </c>
      <c r="C16" s="114">
        <v>84246</v>
      </c>
      <c r="D16" s="114">
        <v>82792</v>
      </c>
      <c r="E16" s="114">
        <f>C16-D16</f>
        <v>1454</v>
      </c>
      <c r="F16" s="7">
        <v>0</v>
      </c>
      <c r="G16" s="110">
        <v>1874535</v>
      </c>
      <c r="H16" s="110">
        <v>106859</v>
      </c>
      <c r="I16" s="120">
        <v>234316</v>
      </c>
      <c r="J16" s="116">
        <f t="shared" ref="J16:J17" si="1">SUM(F16:I16)</f>
        <v>2215710</v>
      </c>
      <c r="K16" s="54" t="s">
        <v>102</v>
      </c>
      <c r="L16" s="79" t="s">
        <v>82</v>
      </c>
    </row>
    <row r="17" spans="1:12" ht="18" x14ac:dyDescent="0.3">
      <c r="A17" s="33">
        <v>248850079</v>
      </c>
      <c r="B17" s="33">
        <v>88364723</v>
      </c>
      <c r="C17" s="6">
        <v>3486</v>
      </c>
      <c r="D17" s="6">
        <v>3307</v>
      </c>
      <c r="E17" s="114">
        <f>C17-D17</f>
        <v>179</v>
      </c>
      <c r="F17" s="7">
        <v>0</v>
      </c>
      <c r="G17" s="119">
        <v>164435</v>
      </c>
      <c r="H17" s="119">
        <v>41250</v>
      </c>
      <c r="I17" s="120">
        <v>24665</v>
      </c>
      <c r="J17" s="116">
        <f t="shared" si="1"/>
        <v>230350</v>
      </c>
      <c r="K17" s="54" t="s">
        <v>102</v>
      </c>
      <c r="L17" s="86" t="s">
        <v>58</v>
      </c>
    </row>
    <row r="18" spans="1:12" ht="18" x14ac:dyDescent="0.25">
      <c r="A18" s="151" t="s">
        <v>20</v>
      </c>
      <c r="B18" s="152"/>
      <c r="C18" s="152"/>
      <c r="D18" s="153"/>
      <c r="E18" s="21">
        <f>SUM(E11:E17)</f>
        <v>2796.2089999999998</v>
      </c>
      <c r="F18" s="17">
        <f>SUM(F11:F17)</f>
        <v>0</v>
      </c>
      <c r="G18" s="100">
        <f t="shared" ref="G18" si="2">SUM(G11:G17)</f>
        <v>55933941</v>
      </c>
      <c r="H18" s="100">
        <f>SUM(H11:H17)</f>
        <v>9508947</v>
      </c>
      <c r="I18" s="100">
        <f>SUM(I11:I17)</f>
        <v>9607842</v>
      </c>
      <c r="J18" s="101">
        <f>SUM(J11:J17)</f>
        <v>75050730</v>
      </c>
    </row>
  </sheetData>
  <mergeCells count="38">
    <mergeCell ref="K11:K12"/>
    <mergeCell ref="L11:L12"/>
    <mergeCell ref="A13:A14"/>
    <mergeCell ref="K13:K14"/>
    <mergeCell ref="L13:L14"/>
    <mergeCell ref="B13:B14"/>
    <mergeCell ref="F13:F14"/>
    <mergeCell ref="G13:G14"/>
    <mergeCell ref="H13:H14"/>
    <mergeCell ref="I13:I14"/>
    <mergeCell ref="J13:J14"/>
    <mergeCell ref="F11:F12"/>
    <mergeCell ref="G11:G12"/>
    <mergeCell ref="H11:H12"/>
    <mergeCell ref="I11:I12"/>
    <mergeCell ref="J11:J12"/>
    <mergeCell ref="A1:A4"/>
    <mergeCell ref="B1:H1"/>
    <mergeCell ref="I1:J1"/>
    <mergeCell ref="B2:H2"/>
    <mergeCell ref="I2:J3"/>
    <mergeCell ref="B3:H3"/>
    <mergeCell ref="B4:H4"/>
    <mergeCell ref="I4:J4"/>
    <mergeCell ref="H9:H10"/>
    <mergeCell ref="I9:I10"/>
    <mergeCell ref="J9:J10"/>
    <mergeCell ref="A18:D18"/>
    <mergeCell ref="A8:E8"/>
    <mergeCell ref="F8:J8"/>
    <mergeCell ref="A9:A10"/>
    <mergeCell ref="B9:B10"/>
    <mergeCell ref="C9:D9"/>
    <mergeCell ref="E9:E10"/>
    <mergeCell ref="F9:F10"/>
    <mergeCell ref="G9:G10"/>
    <mergeCell ref="A11:A12"/>
    <mergeCell ref="B11:B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FORMATO II</vt:lpstr>
      <vt:lpstr>FORMATO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Salud Ocupacional</dc:creator>
  <cp:lastModifiedBy>Usuario Salud Ocupacional</cp:lastModifiedBy>
  <cp:lastPrinted>2025-10-08T02:14:15Z</cp:lastPrinted>
  <dcterms:created xsi:type="dcterms:W3CDTF">2021-11-05T20:46:01Z</dcterms:created>
  <dcterms:modified xsi:type="dcterms:W3CDTF">2026-02-23T16:01:09Z</dcterms:modified>
</cp:coreProperties>
</file>