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0.2 AÑO 2026\"/>
    </mc:Choice>
  </mc:AlternateContent>
  <xr:revisionPtr revIDLastSave="0" documentId="13_ncr:1_{0D8881AE-208C-4435-BD80-2706202236E5}" xr6:coauthVersionLast="47" xr6:coauthVersionMax="47" xr10:uidLastSave="{00000000-0000-0000-0000-000000000000}"/>
  <bookViews>
    <workbookView xWindow="3375" yWindow="3375" windowWidth="15375" windowHeight="7875" firstSheet="12" activeTab="13" xr2:uid="{00000000-000D-0000-FFFF-FFFF00000000}"/>
  </bookViews>
  <sheets>
    <sheet name="ENERO" sheetId="1" r:id="rId1"/>
    <sheet name="FEBRERO " sheetId="15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FORMATO II" sheetId="16" r:id="rId13"/>
    <sheet name="FORMATO III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17" l="1"/>
  <c r="N19" i="7"/>
  <c r="F16" i="17"/>
  <c r="J19" i="7"/>
  <c r="J19" i="6"/>
  <c r="J19" i="5"/>
  <c r="B10" i="17"/>
  <c r="J19" i="16" l="1"/>
  <c r="F13" i="1"/>
  <c r="J17" i="16"/>
  <c r="M16" i="16"/>
  <c r="M17" i="16"/>
  <c r="M18" i="16"/>
  <c r="L16" i="16"/>
  <c r="L17" i="16"/>
  <c r="L18" i="16"/>
  <c r="J16" i="16"/>
  <c r="F12" i="11"/>
  <c r="F16" i="11"/>
  <c r="F10" i="10" l="1"/>
  <c r="F16" i="10"/>
  <c r="F12" i="10"/>
  <c r="F17" i="10"/>
  <c r="P10" i="9" l="1"/>
  <c r="F14" i="9"/>
  <c r="F16" i="9"/>
  <c r="F17" i="9"/>
  <c r="F10" i="9"/>
  <c r="F12" i="9"/>
  <c r="F13" i="9"/>
  <c r="P11" i="9"/>
  <c r="F11" i="9"/>
  <c r="F18" i="8" l="1"/>
  <c r="F19" i="8"/>
  <c r="F16" i="8"/>
  <c r="F10" i="8" l="1"/>
  <c r="F13" i="8"/>
  <c r="F14" i="8"/>
  <c r="F15" i="8"/>
  <c r="F16" i="7" l="1"/>
  <c r="F17" i="7"/>
  <c r="F12" i="7"/>
  <c r="F13" i="7"/>
  <c r="F14" i="7"/>
  <c r="F11" i="7"/>
  <c r="F10" i="7" l="1"/>
  <c r="M19" i="11" l="1"/>
  <c r="L19" i="11"/>
  <c r="K19" i="11"/>
  <c r="J19" i="11"/>
  <c r="I19" i="11"/>
  <c r="H19" i="11"/>
  <c r="G19" i="11"/>
  <c r="F19" i="11"/>
  <c r="N18" i="11"/>
  <c r="N16" i="11"/>
  <c r="N15" i="11"/>
  <c r="N12" i="11"/>
  <c r="M19" i="10"/>
  <c r="L19" i="10"/>
  <c r="K19" i="10"/>
  <c r="J19" i="10"/>
  <c r="I19" i="10"/>
  <c r="H19" i="10"/>
  <c r="G19" i="10"/>
  <c r="F19" i="10"/>
  <c r="N18" i="10"/>
  <c r="N17" i="10"/>
  <c r="N16" i="10"/>
  <c r="N15" i="10"/>
  <c r="N14" i="10"/>
  <c r="N13" i="10"/>
  <c r="N12" i="10"/>
  <c r="N11" i="10"/>
  <c r="N10" i="10"/>
  <c r="M19" i="9"/>
  <c r="L19" i="9"/>
  <c r="K19" i="9"/>
  <c r="J19" i="9"/>
  <c r="I19" i="9"/>
  <c r="H19" i="9"/>
  <c r="G19" i="9"/>
  <c r="F19" i="9"/>
  <c r="P18" i="9"/>
  <c r="P17" i="9"/>
  <c r="P16" i="9"/>
  <c r="P15" i="9"/>
  <c r="P14" i="9"/>
  <c r="P13" i="9"/>
  <c r="P12" i="9"/>
  <c r="M21" i="8"/>
  <c r="L21" i="8"/>
  <c r="K21" i="8"/>
  <c r="J21" i="8"/>
  <c r="I21" i="8"/>
  <c r="H21" i="8"/>
  <c r="G21" i="8"/>
  <c r="F21" i="8"/>
  <c r="N20" i="8"/>
  <c r="N19" i="8"/>
  <c r="N18" i="8"/>
  <c r="N17" i="8"/>
  <c r="N16" i="8"/>
  <c r="N15" i="8"/>
  <c r="N14" i="8"/>
  <c r="N13" i="8"/>
  <c r="N10" i="8"/>
  <c r="N12" i="8" s="1"/>
  <c r="M19" i="7"/>
  <c r="L19" i="7"/>
  <c r="K19" i="7"/>
  <c r="I19" i="7"/>
  <c r="H19" i="7"/>
  <c r="G19" i="7"/>
  <c r="N18" i="7"/>
  <c r="N17" i="7"/>
  <c r="N16" i="7"/>
  <c r="N15" i="7"/>
  <c r="N14" i="7"/>
  <c r="N13" i="7"/>
  <c r="N12" i="7"/>
  <c r="F19" i="7"/>
  <c r="N11" i="7"/>
  <c r="N10" i="7"/>
  <c r="N17" i="6"/>
  <c r="N10" i="6"/>
  <c r="N11" i="6"/>
  <c r="N13" i="6"/>
  <c r="N14" i="6"/>
  <c r="N16" i="6"/>
  <c r="N19" i="11" l="1"/>
  <c r="N19" i="10"/>
  <c r="P19" i="9"/>
  <c r="N21" i="8"/>
  <c r="M19" i="6"/>
  <c r="L19" i="6"/>
  <c r="K19" i="6"/>
  <c r="I19" i="6"/>
  <c r="H19" i="6"/>
  <c r="G19" i="6"/>
  <c r="N18" i="6"/>
  <c r="F16" i="6"/>
  <c r="N15" i="6"/>
  <c r="N19" i="6" s="1"/>
  <c r="N12" i="6"/>
  <c r="F12" i="6"/>
  <c r="F11" i="5"/>
  <c r="F17" i="5"/>
  <c r="M19" i="5"/>
  <c r="L19" i="5"/>
  <c r="K19" i="5"/>
  <c r="I19" i="5"/>
  <c r="H19" i="5"/>
  <c r="G19" i="5"/>
  <c r="N18" i="5"/>
  <c r="N17" i="5"/>
  <c r="N16" i="5"/>
  <c r="F16" i="5"/>
  <c r="N15" i="5"/>
  <c r="N14" i="5"/>
  <c r="F14" i="5"/>
  <c r="N13" i="5"/>
  <c r="F13" i="5"/>
  <c r="N12" i="5"/>
  <c r="F12" i="5"/>
  <c r="N11" i="5"/>
  <c r="N10" i="5"/>
  <c r="F10" i="5"/>
  <c r="F19" i="6" l="1"/>
  <c r="N19" i="5"/>
  <c r="F19" i="5"/>
  <c r="N10" i="3"/>
  <c r="N11" i="3"/>
  <c r="N12" i="3"/>
  <c r="N13" i="3"/>
  <c r="N15" i="3"/>
  <c r="N16" i="3"/>
  <c r="N17" i="3"/>
  <c r="N18" i="3"/>
  <c r="N14" i="3"/>
  <c r="N14" i="15"/>
  <c r="M19" i="4" l="1"/>
  <c r="L19" i="4"/>
  <c r="K19" i="4"/>
  <c r="J19" i="4"/>
  <c r="I19" i="4"/>
  <c r="H19" i="4"/>
  <c r="G19" i="4"/>
  <c r="N18" i="4"/>
  <c r="N17" i="4"/>
  <c r="N16" i="4"/>
  <c r="F16" i="4"/>
  <c r="N15" i="4"/>
  <c r="N14" i="4"/>
  <c r="F14" i="4"/>
  <c r="N13" i="4"/>
  <c r="F13" i="4"/>
  <c r="N12" i="4"/>
  <c r="F12" i="4"/>
  <c r="N11" i="4"/>
  <c r="N10" i="4"/>
  <c r="F10" i="4"/>
  <c r="M19" i="3"/>
  <c r="L19" i="3"/>
  <c r="K19" i="3"/>
  <c r="J19" i="3"/>
  <c r="I19" i="3"/>
  <c r="H19" i="3"/>
  <c r="G19" i="3"/>
  <c r="N19" i="3"/>
  <c r="F19" i="3"/>
  <c r="M19" i="15"/>
  <c r="L19" i="15"/>
  <c r="K19" i="15"/>
  <c r="J19" i="15"/>
  <c r="I19" i="15"/>
  <c r="H19" i="15"/>
  <c r="G19" i="15"/>
  <c r="N18" i="15"/>
  <c r="N17" i="15"/>
  <c r="N16" i="15"/>
  <c r="F16" i="15"/>
  <c r="N15" i="15"/>
  <c r="F14" i="15"/>
  <c r="N13" i="15"/>
  <c r="F13" i="15"/>
  <c r="N12" i="15"/>
  <c r="F12" i="15"/>
  <c r="N11" i="15"/>
  <c r="F11" i="15"/>
  <c r="N10" i="15"/>
  <c r="F10" i="15"/>
  <c r="N19" i="15" l="1"/>
  <c r="F19" i="4"/>
  <c r="N19" i="4"/>
  <c r="F19" i="15"/>
  <c r="F16" i="1"/>
  <c r="N16" i="1"/>
  <c r="N17" i="1"/>
  <c r="N15" i="1"/>
  <c r="N14" i="1"/>
  <c r="N18" i="1"/>
  <c r="F14" i="1"/>
  <c r="F11" i="1" l="1"/>
  <c r="F12" i="1"/>
  <c r="F10" i="1"/>
  <c r="N16" i="16" l="1"/>
  <c r="N17" i="16"/>
  <c r="N18" i="16"/>
  <c r="H16" i="17" l="1"/>
  <c r="E16" i="17"/>
  <c r="M11" i="16" l="1"/>
  <c r="M12" i="16"/>
  <c r="M13" i="16"/>
  <c r="M14" i="16"/>
  <c r="M15" i="16"/>
  <c r="L11" i="16"/>
  <c r="L12" i="16"/>
  <c r="L13" i="16"/>
  <c r="L14" i="16"/>
  <c r="L15" i="16"/>
  <c r="K11" i="16"/>
  <c r="K12" i="16"/>
  <c r="K13" i="16"/>
  <c r="K14" i="16"/>
  <c r="K15" i="16"/>
  <c r="J11" i="16"/>
  <c r="J12" i="16"/>
  <c r="J13" i="16"/>
  <c r="J14" i="16"/>
  <c r="J15" i="16"/>
  <c r="I11" i="16"/>
  <c r="I12" i="16"/>
  <c r="I13" i="16"/>
  <c r="I14" i="16"/>
  <c r="I15" i="16"/>
  <c r="H11" i="16"/>
  <c r="H12" i="16"/>
  <c r="H13" i="16"/>
  <c r="H14" i="16"/>
  <c r="H15" i="16"/>
  <c r="G11" i="16"/>
  <c r="G12" i="16"/>
  <c r="G13" i="16"/>
  <c r="G14" i="16"/>
  <c r="G15" i="16"/>
  <c r="F11" i="16"/>
  <c r="F12" i="16"/>
  <c r="F13" i="16"/>
  <c r="F14" i="16"/>
  <c r="F15" i="16"/>
  <c r="E11" i="16"/>
  <c r="E12" i="16"/>
  <c r="E13" i="16"/>
  <c r="E14" i="16"/>
  <c r="E15" i="16"/>
  <c r="D11" i="16"/>
  <c r="D12" i="16"/>
  <c r="D13" i="16"/>
  <c r="D14" i="16"/>
  <c r="D15" i="16"/>
  <c r="M10" i="16"/>
  <c r="L10" i="16"/>
  <c r="K10" i="16"/>
  <c r="J10" i="16"/>
  <c r="I10" i="16"/>
  <c r="H10" i="16"/>
  <c r="G10" i="16"/>
  <c r="F10" i="16"/>
  <c r="E10" i="16"/>
  <c r="D10" i="16"/>
  <c r="C11" i="16"/>
  <c r="C12" i="16"/>
  <c r="C13" i="16"/>
  <c r="C14" i="16"/>
  <c r="C15" i="16"/>
  <c r="B12" i="16"/>
  <c r="B13" i="16"/>
  <c r="B14" i="16"/>
  <c r="B15" i="16"/>
  <c r="B11" i="16"/>
  <c r="C10" i="16"/>
  <c r="B10" i="16"/>
  <c r="I23" i="17"/>
  <c r="K23" i="17"/>
  <c r="L23" i="17"/>
  <c r="M23" i="17"/>
  <c r="I22" i="17"/>
  <c r="K22" i="17"/>
  <c r="L22" i="17"/>
  <c r="M22" i="17"/>
  <c r="J21" i="17"/>
  <c r="H21" i="17"/>
  <c r="G21" i="17"/>
  <c r="F21" i="17"/>
  <c r="E21" i="17"/>
  <c r="D21" i="17"/>
  <c r="C21" i="17"/>
  <c r="B21" i="17"/>
  <c r="J20" i="17"/>
  <c r="H20" i="17"/>
  <c r="G20" i="17"/>
  <c r="F20" i="17"/>
  <c r="E20" i="17"/>
  <c r="D20" i="17"/>
  <c r="C20" i="17"/>
  <c r="B20" i="17"/>
  <c r="J19" i="17"/>
  <c r="H19" i="17"/>
  <c r="G19" i="17"/>
  <c r="F19" i="17"/>
  <c r="E19" i="17"/>
  <c r="D19" i="17"/>
  <c r="C19" i="17"/>
  <c r="B19" i="17"/>
  <c r="J18" i="17"/>
  <c r="H18" i="17"/>
  <c r="G18" i="17"/>
  <c r="F18" i="17"/>
  <c r="E18" i="17"/>
  <c r="D18" i="17"/>
  <c r="C18" i="17"/>
  <c r="B18" i="17"/>
  <c r="J17" i="17"/>
  <c r="H17" i="17"/>
  <c r="G17" i="17"/>
  <c r="F17" i="17"/>
  <c r="E17" i="17"/>
  <c r="D17" i="17"/>
  <c r="C17" i="17"/>
  <c r="B17" i="17"/>
  <c r="G16" i="17"/>
  <c r="D16" i="17"/>
  <c r="C16" i="17"/>
  <c r="B16" i="17"/>
  <c r="J15" i="17"/>
  <c r="H15" i="17"/>
  <c r="G15" i="17"/>
  <c r="F15" i="17"/>
  <c r="E15" i="17"/>
  <c r="D15" i="17"/>
  <c r="C15" i="17"/>
  <c r="B15" i="17"/>
  <c r="J14" i="17"/>
  <c r="H14" i="17"/>
  <c r="G14" i="17"/>
  <c r="F14" i="17"/>
  <c r="E14" i="17"/>
  <c r="D14" i="17"/>
  <c r="C14" i="17"/>
  <c r="B14" i="17"/>
  <c r="J13" i="17"/>
  <c r="G13" i="17"/>
  <c r="F13" i="17"/>
  <c r="E13" i="17"/>
  <c r="D13" i="17"/>
  <c r="C13" i="17"/>
  <c r="B13" i="17"/>
  <c r="M19" i="1"/>
  <c r="J10" i="17" s="1"/>
  <c r="L19" i="1"/>
  <c r="H10" i="17" s="1"/>
  <c r="K19" i="1"/>
  <c r="G10" i="17" s="1"/>
  <c r="J19" i="1"/>
  <c r="F10" i="17" s="1"/>
  <c r="I19" i="1"/>
  <c r="E10" i="17" s="1"/>
  <c r="H19" i="1"/>
  <c r="D10" i="17" s="1"/>
  <c r="G19" i="1"/>
  <c r="C10" i="17" s="1"/>
  <c r="F19" i="1"/>
  <c r="N13" i="1"/>
  <c r="N12" i="1"/>
  <c r="N11" i="1"/>
  <c r="N10" i="1"/>
  <c r="J12" i="17"/>
  <c r="G12" i="17"/>
  <c r="F12" i="17"/>
  <c r="E12" i="17"/>
  <c r="D12" i="17"/>
  <c r="C12" i="17"/>
  <c r="B12" i="17"/>
  <c r="C11" i="17"/>
  <c r="D11" i="17"/>
  <c r="E11" i="17"/>
  <c r="F11" i="17"/>
  <c r="G11" i="17"/>
  <c r="H11" i="17"/>
  <c r="J11" i="17"/>
  <c r="B11" i="17"/>
  <c r="E19" i="16" l="1"/>
  <c r="G19" i="16"/>
  <c r="D19" i="16"/>
  <c r="M19" i="16"/>
  <c r="L19" i="16"/>
  <c r="K19" i="16"/>
  <c r="I19" i="16"/>
  <c r="H19" i="16"/>
  <c r="F19" i="16"/>
  <c r="C19" i="16"/>
  <c r="B19" i="16"/>
  <c r="N15" i="16"/>
  <c r="G22" i="16"/>
  <c r="N13" i="16"/>
  <c r="N10" i="16"/>
  <c r="N14" i="16"/>
  <c r="N11" i="16"/>
  <c r="N12" i="16"/>
  <c r="C23" i="17"/>
  <c r="E23" i="17"/>
  <c r="E22" i="17"/>
  <c r="G22" i="17"/>
  <c r="G23" i="17"/>
  <c r="B22" i="17"/>
  <c r="B23" i="17"/>
  <c r="D23" i="17"/>
  <c r="D22" i="17"/>
  <c r="F23" i="17"/>
  <c r="F22" i="17"/>
  <c r="H22" i="17"/>
  <c r="H23" i="17"/>
  <c r="N19" i="1"/>
  <c r="J16" i="17"/>
  <c r="C22" i="17"/>
  <c r="N19" i="16" l="1"/>
  <c r="G21" i="16"/>
  <c r="N21" i="17"/>
  <c r="N20" i="17"/>
  <c r="N19" i="17"/>
  <c r="N20" i="10"/>
  <c r="N18" i="17"/>
  <c r="N17" i="17"/>
  <c r="N15" i="17"/>
  <c r="N14" i="17"/>
  <c r="N20" i="5"/>
  <c r="N13" i="17"/>
  <c r="N12" i="17"/>
  <c r="N11" i="17"/>
  <c r="N10" i="17"/>
  <c r="J23" i="17"/>
  <c r="J22" i="17"/>
  <c r="N22" i="17" l="1"/>
  <c r="N23" i="17" l="1"/>
</calcChain>
</file>

<file path=xl/sharedStrings.xml><?xml version="1.0" encoding="utf-8"?>
<sst xmlns="http://schemas.openxmlformats.org/spreadsheetml/2006/main" count="685" uniqueCount="93">
  <si>
    <t>NIT: 891.180.026-5</t>
  </si>
  <si>
    <t>AÑO</t>
  </si>
  <si>
    <t>MES</t>
  </si>
  <si>
    <t>GARZÓN HUILA</t>
  </si>
  <si>
    <t>JUNIO</t>
  </si>
  <si>
    <t>FORMATO REGISTRO CONSUMOS AGUA POTABLE</t>
  </si>
  <si>
    <t>MEDIDOR</t>
  </si>
  <si>
    <t>PERIODO FACTURADO</t>
  </si>
  <si>
    <t>LECTURA ANTERIOR</t>
  </si>
  <si>
    <t>LECTURA ACTUAL</t>
  </si>
  <si>
    <t>CONSUMO M3</t>
  </si>
  <si>
    <t>CARGO FIJO ACUEDUCTO</t>
  </si>
  <si>
    <t>CONSUMO ACUEDUCTO</t>
  </si>
  <si>
    <t>ASEO</t>
  </si>
  <si>
    <t>CARGO FIJO ALCANTARILLADO</t>
  </si>
  <si>
    <t>VERTIMIENTO</t>
  </si>
  <si>
    <t>AJUSTE A LA CENTENA</t>
  </si>
  <si>
    <t>TOTAL A PAGAR</t>
  </si>
  <si>
    <t>ENERO</t>
  </si>
  <si>
    <t>VALORES A PAGAR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</si>
  <si>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</si>
  <si>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</si>
  <si>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</si>
  <si>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</si>
  <si>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</si>
  <si>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</si>
  <si>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</si>
  <si>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</si>
  <si>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</si>
  <si>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</si>
  <si>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PROMEDIO MES</t>
  </si>
  <si>
    <t>FORMATO III REGISTRO VALORES MENSUALES AGUA POTABLE</t>
  </si>
  <si>
    <t>RECOLECCIÓN Y TRANSPORTE</t>
  </si>
  <si>
    <t>DEUDA ANTERIOR</t>
  </si>
  <si>
    <t>VARIOS</t>
  </si>
  <si>
    <t>TOTAL MES</t>
  </si>
  <si>
    <t>No. De FACTURA</t>
  </si>
  <si>
    <t xml:space="preserve">MARZO </t>
  </si>
  <si>
    <t>FORMATO II  REGISTRO DE LOS CONSUMOS MENSUALES DE AGUA POTABLE</t>
  </si>
  <si>
    <t>VARIOS 1</t>
  </si>
  <si>
    <t>ACUMULADO</t>
  </si>
  <si>
    <t>Código: C1FO5461 - 002</t>
  </si>
  <si>
    <t>Versión: 02</t>
  </si>
  <si>
    <t>Vigencia:  19/07/2023</t>
  </si>
  <si>
    <t>Código: C1FO5461 - 003</t>
  </si>
  <si>
    <t>Código: C1FO5461 - 004</t>
  </si>
  <si>
    <t>EMPRESA SOCIAL DEL ESTADO HOSPITAL DEPARTAMENTAL SAN VICENTE DE PAÚL</t>
  </si>
  <si>
    <t>MATERIALES</t>
  </si>
  <si>
    <t>ACUERDO 12986 (MULTA)</t>
  </si>
  <si>
    <t>TOTAL</t>
  </si>
  <si>
    <t xml:space="preserve">OBSERVACIONES </t>
  </si>
  <si>
    <t xml:space="preserve">PERIODO FACTURADO </t>
  </si>
  <si>
    <t>CASA ADMINISTRATIVA</t>
  </si>
  <si>
    <t xml:space="preserve">ARCHIVO LOS PINOS </t>
  </si>
  <si>
    <t>25.20</t>
  </si>
  <si>
    <t>HOTEL ENCANTO REAL</t>
  </si>
  <si>
    <t>ADMINISTRACIÓN HOSPITAL CASA BLANCA</t>
  </si>
  <si>
    <t>HOSPITAL  SAN VICENTE DE PAÚL 1</t>
  </si>
  <si>
    <t>HOSPITAL  SAN VICENTE DE PAÚL 2 CALLE 6 # 14 - 69 (MEDIDOR BAJO LLAVE)</t>
  </si>
  <si>
    <t>HOSPITAL  SAN VICENTE DE PAÚL 3 CALLE 7 # 14 - 63 (MEDIDOR PARADO)</t>
  </si>
  <si>
    <t>CIRNE - CONSULTA EXTERNA</t>
  </si>
  <si>
    <t>HOSPITAL SAN VICENTE DE PAÚL 4 CALLE 7 # 14 - 63</t>
  </si>
  <si>
    <t>MEDIDOR TAPADO</t>
  </si>
  <si>
    <t>MEDIDOR PARADO</t>
  </si>
  <si>
    <t>21/05/2025 - 21/06/2025</t>
  </si>
  <si>
    <t>20/06/2025 - 21/07/2025</t>
  </si>
  <si>
    <t>23/07/2025 - 23/08/2025</t>
  </si>
  <si>
    <t>22/07/2025 - 22/08/2025</t>
  </si>
  <si>
    <t>20/07/2025 - 20/08/2025</t>
  </si>
  <si>
    <t>Reliquidaciones</t>
  </si>
  <si>
    <t xml:space="preserve">HOTEL ENCANTO REAL/ En el mes de Agosto se evidencia una reliquidación por un valor de $2,302,479, valor que se registra en el recibo </t>
  </si>
  <si>
    <t>CASA ADMINISTRATIVA 2</t>
  </si>
  <si>
    <t>24/07/2025 - 23/08/2025</t>
  </si>
  <si>
    <t>20/'7/2025 - 20/08/2025</t>
  </si>
  <si>
    <t>INTERESES DE MORA</t>
  </si>
  <si>
    <t>SALDO ANTERIOR</t>
  </si>
  <si>
    <t>23/08/2025 - 24/09/2025</t>
  </si>
  <si>
    <t>CASA ADMINISTRATIVA 2 CON AVISO DE SUSPENSIÓN POR NO PAGO DEL RECIBO ANTERIOR</t>
  </si>
  <si>
    <t>22/08/2025 - 22/09/2025</t>
  </si>
  <si>
    <t xml:space="preserve">HOTEL ENCANTO REAL CON AVISO DE SUSPENSIÓN </t>
  </si>
  <si>
    <t>20/08/2025 - 20/09/2025</t>
  </si>
  <si>
    <t>23/08/2025 - 23/09/2025</t>
  </si>
  <si>
    <t>24/SEP -24/OCT</t>
  </si>
  <si>
    <t>22/SEP -22/OCT</t>
  </si>
  <si>
    <t>20/SEP -20/OCT</t>
  </si>
  <si>
    <t xml:space="preserve">22/sep - 22/Octubre </t>
  </si>
  <si>
    <t>23/Sept - 23/Octubre</t>
  </si>
  <si>
    <t>22/Sept - 22/Octubre</t>
  </si>
  <si>
    <t>22/10/2025-23/11/2025</t>
  </si>
  <si>
    <t>23/10/2025-23/11/2025</t>
  </si>
  <si>
    <t xml:space="preserve"> $ -   </t>
  </si>
  <si>
    <t>23/NOV-21/DIC</t>
  </si>
  <si>
    <t xml:space="preserve">MEDIDOR PARADO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</si>
</sst>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_);[Red]\(&quot;$&quot;\ #,##0.00\)"/>
    <numFmt numFmtId="44" formatCode="_(&quot;$&quot;\ * #,##0.00_);_(&quot;$&quot;\ * \(#,##0.00\);_(&quot;$&quot;\ * &quot;-&quot;??_);_(@_)"/>
    <numFmt numFmtId="164" formatCode="_-&quot;$&quot;\ * #,##0.00_-;\-&quot;$&quot;\ * #,##0.00_-;_-&quot;$&quot;\ * &quot;-&quot;??_-;_-@_-"/>
    <numFmt numFmtId="165" formatCode="_(&quot;$&quot;\ * #,##0.0_);_(&quot;$&quot;\ * \(#,##0.0\);_(&quot;$&quot;\ * &quot;-&quot;??_);_(@_)"/>
    <numFmt numFmtId="166" formatCode="0.0"/>
    <numFmt numFmtId="167" formatCode="_(&quot;$&quot;\ * #,##0_);_(&quot;$&quot;\ * \(#,##0\);_(&quot;$&quot;\ * &quot;-&quot;??_);_(@_)"/>
    <numFmt numFmtId="168" formatCode="0.000"/>
    <numFmt numFmtId="169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D541E"/>
      <name val="Arial Narrow"/>
      <family val="2"/>
    </font>
    <font>
      <b/>
      <sz val="14"/>
      <color theme="0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D541E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0" borderId="1" xfId="0" applyFont="1" applyBorder="1"/>
    <xf numFmtId="44" fontId="5" fillId="0" borderId="1" xfId="0" applyNumberFormat="1" applyFont="1" applyBorder="1"/>
    <xf numFmtId="0" fontId="5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165" fontId="4" fillId="2" borderId="1" xfId="0" applyNumberFormat="1" applyFont="1" applyFill="1" applyBorder="1"/>
    <xf numFmtId="165" fontId="6" fillId="0" borderId="1" xfId="0" applyNumberFormat="1" applyFont="1" applyBorder="1"/>
    <xf numFmtId="165" fontId="4" fillId="2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4" fontId="4" fillId="2" borderId="1" xfId="0" applyNumberFormat="1" applyFont="1" applyFill="1" applyBorder="1"/>
    <xf numFmtId="44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/>
    <xf numFmtId="166" fontId="4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7" fontId="1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 wrapText="1"/>
    </xf>
    <xf numFmtId="17" fontId="1" fillId="0" borderId="1" xfId="0" applyNumberFormat="1" applyFont="1" applyBorder="1" applyAlignment="1">
      <alignment horizontal="center" vertical="center"/>
    </xf>
    <xf numFmtId="165" fontId="4" fillId="2" borderId="2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17" fontId="1" fillId="0" borderId="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7" fontId="1" fillId="0" borderId="8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4" fontId="9" fillId="0" borderId="8" xfId="0" applyNumberFormat="1" applyFont="1" applyFill="1" applyBorder="1" applyAlignment="1">
      <alignment horizontal="center" vertical="center"/>
    </xf>
    <xf numFmtId="167" fontId="9" fillId="0" borderId="8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17" fontId="1" fillId="0" borderId="8" xfId="0" applyNumberFormat="1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169" fontId="5" fillId="0" borderId="1" xfId="1" applyNumberFormat="1" applyFont="1" applyFill="1" applyBorder="1" applyAlignment="1">
      <alignment horizontal="center" vertical="center"/>
    </xf>
    <xf numFmtId="17" fontId="1" fillId="0" borderId="8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/>
    </xf>
    <xf numFmtId="8" fontId="6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17" fontId="1" fillId="0" borderId="10" xfId="0" applyNumberFormat="1" applyFont="1" applyFill="1" applyBorder="1" applyAlignment="1">
      <alignment horizontal="center" vertical="center" wrapText="1"/>
    </xf>
    <xf numFmtId="17" fontId="1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 vertical="center"/>
    </xf>
    <xf numFmtId="44" fontId="5" fillId="0" borderId="8" xfId="0" applyNumberFormat="1" applyFont="1" applyFill="1" applyBorder="1" applyAlignment="1">
      <alignment horizontal="center" vertical="center"/>
    </xf>
    <xf numFmtId="44" fontId="5" fillId="0" borderId="1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7" fontId="1" fillId="3" borderId="8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54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2" name="Imagen 53" descr="LOGO INSTITUCIONAL NUEVO CORREGI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243729</xdr:colOff>
      <xdr:row>0</xdr:row>
      <xdr:rowOff>25774</xdr:rowOff>
    </xdr:from>
    <xdr:to>
      <xdr:col>0</xdr:col>
      <xdr:colOff>1039346</xdr:colOff>
      <xdr:row>3</xdr:row>
      <xdr:rowOff>171449</xdr:rowOff>
    </xdr:to>
    <xdr:pic>
      <xdr:nvPicPr>
        <xdr:cNvPr id="2" name="Imagen 53" descr="LOGO INSTITUCIONAL NUEVO CORREGI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729" y="2577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2" name="Imagen 53" descr="LOGO INSTITUCIONAL NUEVO CORREGI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84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0</xdr:row>
      <xdr:rowOff>44824</xdr:rowOff>
    </xdr:from>
    <xdr:to>
      <xdr:col>0</xdr:col>
      <xdr:colOff>896471</xdr:colOff>
      <xdr:row>3</xdr:row>
      <xdr:rowOff>190499</xdr:rowOff>
    </xdr:to>
    <xdr:pic>
      <xdr:nvPicPr>
        <xdr:cNvPr id="3" name="Imagen 53" descr="LOGO INSTITUCIONAL NUEVO CORREGI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4824"/>
          <a:ext cx="795617" cy="77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opLeftCell="D1" zoomScale="60" zoomScaleNormal="60" workbookViewId="0">
      <selection activeCell="J19" sqref="J19"/>
    </sheetView>
  </sheetViews>
  <sheetFormatPr baseColWidth="10" defaultRowHeight="15" x14ac:dyDescent="0.25"/>
  <cols>
    <col min="1" max="3" width="14.7109375" customWidth="1"/>
    <col min="4" max="4" width="15.7109375" customWidth="1"/>
    <col min="5" max="6" width="14.7109375" customWidth="1"/>
    <col min="7" max="7" width="21.28515625" customWidth="1"/>
    <col min="8" max="8" width="22.140625" customWidth="1"/>
    <col min="9" max="9" width="14.7109375" customWidth="1"/>
    <col min="10" max="10" width="18.28515625" customWidth="1"/>
    <col min="11" max="11" width="20.140625" bestFit="1" customWidth="1"/>
    <col min="12" max="12" width="23.28515625" customWidth="1"/>
    <col min="13" max="13" width="14.7109375" customWidth="1"/>
    <col min="14" max="14" width="19" customWidth="1"/>
    <col min="15" max="15" width="37.5703125" customWidth="1"/>
    <col min="16" max="16" width="31.28515625" customWidth="1"/>
  </cols>
  <sheetData>
    <row r="1" spans="1:23" ht="16.5" x14ac:dyDescent="0.25">
      <c r="A1" s="125"/>
      <c r="B1" s="126" t="s">
        <v>46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41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9" t="s">
        <v>1</v>
      </c>
      <c r="B6" s="14">
        <v>2025</v>
      </c>
      <c r="C6" s="5" t="s">
        <v>2</v>
      </c>
      <c r="D6" s="15" t="s">
        <v>18</v>
      </c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16.5" x14ac:dyDescent="0.25">
      <c r="A8" s="129" t="s">
        <v>6</v>
      </c>
      <c r="B8" s="130" t="s">
        <v>36</v>
      </c>
      <c r="C8" s="130" t="s">
        <v>7</v>
      </c>
      <c r="D8" s="130" t="s">
        <v>8</v>
      </c>
      <c r="E8" s="130" t="s">
        <v>9</v>
      </c>
      <c r="F8" s="130" t="s">
        <v>10</v>
      </c>
      <c r="G8" s="129" t="s">
        <v>19</v>
      </c>
      <c r="H8" s="129"/>
      <c r="I8" s="129"/>
      <c r="J8" s="129"/>
      <c r="K8" s="129"/>
      <c r="L8" s="129"/>
      <c r="M8" s="129"/>
      <c r="N8" s="129"/>
      <c r="O8" s="36" t="s">
        <v>50</v>
      </c>
    </row>
    <row r="9" spans="1:23" ht="63" customHeight="1" x14ac:dyDescent="0.3">
      <c r="A9" s="129"/>
      <c r="B9" s="130"/>
      <c r="C9" s="130"/>
      <c r="D9" s="130"/>
      <c r="E9" s="130"/>
      <c r="F9" s="130"/>
      <c r="G9" s="4" t="s">
        <v>11</v>
      </c>
      <c r="H9" s="4" t="s">
        <v>12</v>
      </c>
      <c r="I9" s="9" t="s">
        <v>13</v>
      </c>
      <c r="J9" s="4" t="s">
        <v>14</v>
      </c>
      <c r="K9" s="9" t="s">
        <v>15</v>
      </c>
      <c r="L9" s="4" t="s">
        <v>32</v>
      </c>
      <c r="M9" s="4" t="s">
        <v>16</v>
      </c>
      <c r="N9" s="4" t="s">
        <v>17</v>
      </c>
      <c r="O9" s="37" t="s">
        <v>51</v>
      </c>
    </row>
    <row r="10" spans="1:23" ht="18" customHeight="1" x14ac:dyDescent="0.25">
      <c r="A10" s="31">
        <v>161043</v>
      </c>
      <c r="B10" s="31">
        <v>3371964</v>
      </c>
      <c r="C10" s="31" t="s">
        <v>18</v>
      </c>
      <c r="D10" s="31">
        <v>3576</v>
      </c>
      <c r="E10" s="31">
        <v>3978</v>
      </c>
      <c r="F10" s="31">
        <f>(E10-D10)</f>
        <v>402</v>
      </c>
      <c r="G10" s="38">
        <v>11928</v>
      </c>
      <c r="H10" s="40">
        <v>1055442.96</v>
      </c>
      <c r="I10" s="38"/>
      <c r="J10" s="38">
        <v>6954</v>
      </c>
      <c r="K10" s="40">
        <v>438549.84</v>
      </c>
      <c r="L10" s="31"/>
      <c r="M10" s="31" t="s">
        <v>54</v>
      </c>
      <c r="N10" s="41">
        <f t="shared" ref="N10:N18" si="0">SUM(G10:M10)</f>
        <v>1512874.8</v>
      </c>
      <c r="O10" s="43">
        <v>45658</v>
      </c>
      <c r="P10" s="45" t="s">
        <v>55</v>
      </c>
    </row>
    <row r="11" spans="1:23" ht="18" customHeight="1" x14ac:dyDescent="0.25">
      <c r="A11" s="31">
        <v>8134968</v>
      </c>
      <c r="B11" s="31">
        <v>3375345</v>
      </c>
      <c r="C11" s="31" t="s">
        <v>18</v>
      </c>
      <c r="D11" s="31">
        <v>6001</v>
      </c>
      <c r="E11" s="31">
        <v>6008</v>
      </c>
      <c r="F11" s="31">
        <f t="shared" ref="F11:F16" si="1">(E11-D11)</f>
        <v>7</v>
      </c>
      <c r="G11" s="38">
        <v>7952</v>
      </c>
      <c r="H11" s="40">
        <v>8576.57</v>
      </c>
      <c r="I11" s="38"/>
      <c r="J11" s="38">
        <v>4636</v>
      </c>
      <c r="K11" s="40">
        <v>3563.57</v>
      </c>
      <c r="L11" s="31"/>
      <c r="M11" s="31">
        <v>-28.24</v>
      </c>
      <c r="N11" s="42">
        <f t="shared" si="0"/>
        <v>24699.899999999998</v>
      </c>
      <c r="O11" s="46">
        <v>45658</v>
      </c>
      <c r="P11" s="45" t="s">
        <v>52</v>
      </c>
    </row>
    <row r="12" spans="1:23" ht="18.75" x14ac:dyDescent="0.3">
      <c r="A12" s="31">
        <v>32951787</v>
      </c>
      <c r="B12" s="31">
        <v>3375172</v>
      </c>
      <c r="C12" s="31" t="s">
        <v>18</v>
      </c>
      <c r="D12" s="31">
        <v>1005</v>
      </c>
      <c r="E12" s="31">
        <v>1125</v>
      </c>
      <c r="F12" s="31">
        <f t="shared" si="1"/>
        <v>120</v>
      </c>
      <c r="G12" s="38">
        <v>7952</v>
      </c>
      <c r="H12" s="40">
        <v>210038.39999999999</v>
      </c>
      <c r="I12" s="38"/>
      <c r="J12" s="38">
        <v>4636</v>
      </c>
      <c r="K12" s="40">
        <v>87273.600000000006</v>
      </c>
      <c r="L12" s="31"/>
      <c r="M12" s="31">
        <v>0</v>
      </c>
      <c r="N12" s="39">
        <f t="shared" si="0"/>
        <v>309900</v>
      </c>
      <c r="O12" s="50">
        <v>45658</v>
      </c>
      <c r="P12" s="52" t="s">
        <v>57</v>
      </c>
    </row>
    <row r="13" spans="1:23" ht="18.75" x14ac:dyDescent="0.3">
      <c r="A13" s="31">
        <v>11023163</v>
      </c>
      <c r="B13" s="31">
        <v>3372783</v>
      </c>
      <c r="C13" s="31" t="s">
        <v>18</v>
      </c>
      <c r="D13" s="31">
        <v>2251</v>
      </c>
      <c r="E13" s="31">
        <v>2253</v>
      </c>
      <c r="F13" s="31">
        <f>(E13-D13)</f>
        <v>2</v>
      </c>
      <c r="G13" s="38">
        <v>7952</v>
      </c>
      <c r="H13" s="40">
        <v>3150.58</v>
      </c>
      <c r="I13" s="38"/>
      <c r="J13" s="38">
        <v>4636</v>
      </c>
      <c r="K13" s="40">
        <v>1309.0999999999999</v>
      </c>
      <c r="L13" s="31"/>
      <c r="M13" s="31">
        <v>-47.68</v>
      </c>
      <c r="N13" s="39">
        <f t="shared" si="0"/>
        <v>17000</v>
      </c>
      <c r="O13" s="50">
        <v>45658</v>
      </c>
      <c r="P13" s="44" t="s">
        <v>53</v>
      </c>
    </row>
    <row r="14" spans="1:23" ht="30.75" x14ac:dyDescent="0.3">
      <c r="A14" s="53">
        <v>243007</v>
      </c>
      <c r="B14" s="53">
        <v>3371590</v>
      </c>
      <c r="C14" s="53" t="s">
        <v>18</v>
      </c>
      <c r="D14" s="53">
        <v>2463</v>
      </c>
      <c r="E14" s="53">
        <v>2464</v>
      </c>
      <c r="F14" s="53">
        <f t="shared" si="1"/>
        <v>1</v>
      </c>
      <c r="G14" s="54">
        <v>7952</v>
      </c>
      <c r="H14" s="55">
        <v>1750.32</v>
      </c>
      <c r="I14" s="54"/>
      <c r="J14" s="54">
        <v>4636</v>
      </c>
      <c r="K14" s="55">
        <v>727.28</v>
      </c>
      <c r="L14" s="53"/>
      <c r="M14" s="56">
        <v>34.4</v>
      </c>
      <c r="N14" s="58">
        <f t="shared" si="0"/>
        <v>15100</v>
      </c>
      <c r="O14" s="50">
        <v>45658</v>
      </c>
      <c r="P14" s="51" t="s">
        <v>56</v>
      </c>
    </row>
    <row r="15" spans="1:23" ht="45.75" x14ac:dyDescent="0.3">
      <c r="A15" s="53">
        <v>20001020</v>
      </c>
      <c r="B15" s="53">
        <v>3375173</v>
      </c>
      <c r="C15" s="53" t="s">
        <v>18</v>
      </c>
      <c r="D15" s="53">
        <v>5864</v>
      </c>
      <c r="E15" s="53">
        <v>5864</v>
      </c>
      <c r="F15" s="53">
        <v>93</v>
      </c>
      <c r="G15" s="54">
        <v>7952</v>
      </c>
      <c r="H15" s="55">
        <v>162779.76</v>
      </c>
      <c r="I15" s="54"/>
      <c r="J15" s="54">
        <v>4636</v>
      </c>
      <c r="K15" s="55">
        <v>67637.039999999994</v>
      </c>
      <c r="L15" s="53"/>
      <c r="M15" s="56">
        <v>-4.8</v>
      </c>
      <c r="N15" s="58">
        <f t="shared" si="0"/>
        <v>243000</v>
      </c>
      <c r="O15" s="50">
        <v>45658</v>
      </c>
      <c r="P15" s="51" t="s">
        <v>59</v>
      </c>
    </row>
    <row r="16" spans="1:23" ht="30.75" x14ac:dyDescent="0.3">
      <c r="A16" s="53">
        <v>15000589</v>
      </c>
      <c r="B16" s="53">
        <v>3375837</v>
      </c>
      <c r="C16" s="53" t="s">
        <v>18</v>
      </c>
      <c r="D16" s="53">
        <v>51209</v>
      </c>
      <c r="E16" s="53">
        <v>51444</v>
      </c>
      <c r="F16" s="53">
        <f t="shared" si="1"/>
        <v>235</v>
      </c>
      <c r="G16" s="54">
        <v>7952</v>
      </c>
      <c r="H16" s="55">
        <v>411325.2</v>
      </c>
      <c r="I16" s="54"/>
      <c r="J16" s="54">
        <v>4636</v>
      </c>
      <c r="K16" s="55">
        <v>170910.8</v>
      </c>
      <c r="L16" s="53"/>
      <c r="M16" s="56">
        <v>-24</v>
      </c>
      <c r="N16" s="58">
        <f t="shared" si="0"/>
        <v>594800</v>
      </c>
      <c r="O16" s="50"/>
      <c r="P16" s="51" t="s">
        <v>61</v>
      </c>
    </row>
    <row r="17" spans="1:16" ht="18" x14ac:dyDescent="0.3">
      <c r="A17" s="73">
        <v>919</v>
      </c>
      <c r="B17" s="53">
        <v>3377879</v>
      </c>
      <c r="C17" s="53" t="s">
        <v>18</v>
      </c>
      <c r="D17" s="53">
        <v>0</v>
      </c>
      <c r="E17" s="59">
        <v>7.65</v>
      </c>
      <c r="F17" s="53">
        <v>10</v>
      </c>
      <c r="G17" s="54">
        <v>7952</v>
      </c>
      <c r="H17" s="55">
        <v>17503.2</v>
      </c>
      <c r="I17" s="54"/>
      <c r="J17" s="54">
        <v>4636</v>
      </c>
      <c r="K17" s="55">
        <v>7272.8</v>
      </c>
      <c r="L17" s="53"/>
      <c r="M17" s="56">
        <v>36</v>
      </c>
      <c r="N17" s="58">
        <f t="shared" si="0"/>
        <v>37400</v>
      </c>
      <c r="O17" s="50">
        <v>45658</v>
      </c>
      <c r="P17" s="51" t="s">
        <v>60</v>
      </c>
    </row>
    <row r="18" spans="1:16" ht="45" x14ac:dyDescent="0.25">
      <c r="A18" s="53">
        <v>17330545</v>
      </c>
      <c r="B18" s="53">
        <v>3383543</v>
      </c>
      <c r="C18" s="53" t="s">
        <v>18</v>
      </c>
      <c r="D18" s="53">
        <v>0</v>
      </c>
      <c r="E18" s="53">
        <v>0</v>
      </c>
      <c r="F18" s="53">
        <v>2528</v>
      </c>
      <c r="G18" s="54">
        <v>7952</v>
      </c>
      <c r="H18" s="55">
        <v>4424808.96</v>
      </c>
      <c r="I18" s="54"/>
      <c r="J18" s="54">
        <v>4636</v>
      </c>
      <c r="K18" s="55">
        <v>1838536.84</v>
      </c>
      <c r="L18" s="53"/>
      <c r="M18" s="56">
        <v>39.200000000000003</v>
      </c>
      <c r="N18" s="57">
        <f t="shared" si="0"/>
        <v>6275973</v>
      </c>
      <c r="O18" s="46">
        <v>45658</v>
      </c>
      <c r="P18" s="51" t="s">
        <v>58</v>
      </c>
    </row>
    <row r="19" spans="1:16" ht="18.75" x14ac:dyDescent="0.3">
      <c r="A19" s="124" t="s">
        <v>35</v>
      </c>
      <c r="B19" s="124"/>
      <c r="C19" s="124"/>
      <c r="D19" s="124"/>
      <c r="E19" s="124"/>
      <c r="F19" s="16">
        <f>SUM(F10:F18)</f>
        <v>3398</v>
      </c>
      <c r="G19" s="17">
        <f t="shared" ref="G19:M19" si="2">SUM(G10:G18)</f>
        <v>75544</v>
      </c>
      <c r="H19" s="17">
        <f t="shared" si="2"/>
        <v>6295375.9500000002</v>
      </c>
      <c r="I19" s="17">
        <f t="shared" si="2"/>
        <v>0</v>
      </c>
      <c r="J19" s="17">
        <f t="shared" si="2"/>
        <v>44042</v>
      </c>
      <c r="K19" s="17">
        <f t="shared" si="2"/>
        <v>2615780.87</v>
      </c>
      <c r="L19" s="17">
        <f t="shared" si="2"/>
        <v>0</v>
      </c>
      <c r="M19" s="16">
        <f t="shared" si="2"/>
        <v>4.8800000000000097</v>
      </c>
      <c r="N19" s="47">
        <f>SUM(N10:N18)</f>
        <v>9030747.6999999993</v>
      </c>
      <c r="O19" s="48"/>
    </row>
    <row r="20" spans="1:16" ht="16.5" x14ac:dyDescent="0.3">
      <c r="N20" s="29"/>
      <c r="O20" s="49"/>
    </row>
    <row r="21" spans="1:16" ht="16.5" x14ac:dyDescent="0.3">
      <c r="O21" s="49"/>
    </row>
  </sheetData>
  <mergeCells count="16">
    <mergeCell ref="A19:E19"/>
    <mergeCell ref="A1:A4"/>
    <mergeCell ref="B1:L1"/>
    <mergeCell ref="M1:N1"/>
    <mergeCell ref="B2:L2"/>
    <mergeCell ref="M2:N3"/>
    <mergeCell ref="B3:L3"/>
    <mergeCell ref="B4:L4"/>
    <mergeCell ref="M4:N4"/>
    <mergeCell ref="A8:A9"/>
    <mergeCell ref="B8:B9"/>
    <mergeCell ref="C8:C9"/>
    <mergeCell ref="D8:D9"/>
    <mergeCell ref="E8:E9"/>
    <mergeCell ref="F8:F9"/>
    <mergeCell ref="G8:N8"/>
  </mergeCells>
  <printOptions horizontalCentered="1" verticalCentered="1"/>
  <pageMargins left="0.70866141732283472" right="0.19685039370078741" top="0.15748031496062992" bottom="0.8046875" header="0.31496062992125984" footer="0.31496062992125984"/>
  <pageSetup paperSize="5" scale="75" orientation="landscape" r:id="rId1"/>
  <headerFooter>
    <oddFooter>&amp;C&amp;"Arial Narrow,Normal"&amp;10Calle 7 No. 14-69 PBX (608) 8332441 Ext: 256 Fax (608) 8333225   Gerencia (608) 8332570
web: www.hospitalgarzon.gov.co – Email: saludocupacional@hospitalsvpgarzon.gov.co, gerencia@hospitalsvpgarzon.gov.co
Garzón (Huila).</oddFooter>
  </headerFooter>
  <ignoredErrors>
    <ignoredError sqref="N10:N11 N12:N13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0"/>
  <sheetViews>
    <sheetView topLeftCell="I7" zoomScale="60" zoomScaleNormal="60" workbookViewId="0">
      <selection activeCell="N18" sqref="N18"/>
    </sheetView>
  </sheetViews>
  <sheetFormatPr baseColWidth="10" defaultRowHeight="15" x14ac:dyDescent="0.25"/>
  <cols>
    <col min="1" max="3" width="14.7109375" customWidth="1"/>
    <col min="4" max="4" width="15.7109375" customWidth="1"/>
    <col min="5" max="6" width="14.7109375" customWidth="1"/>
    <col min="7" max="7" width="16.85546875" customWidth="1"/>
    <col min="8" max="8" width="23.42578125" customWidth="1"/>
    <col min="9" max="9" width="14.7109375" customWidth="1"/>
    <col min="10" max="10" width="18.28515625" customWidth="1"/>
    <col min="11" max="11" width="22" customWidth="1"/>
    <col min="12" max="12" width="16.85546875" customWidth="1"/>
    <col min="13" max="13" width="14.7109375" customWidth="1"/>
    <col min="14" max="14" width="17.42578125" customWidth="1"/>
    <col min="15" max="15" width="35.7109375" customWidth="1"/>
    <col min="16" max="16" width="24" customWidth="1"/>
  </cols>
  <sheetData>
    <row r="1" spans="1:23" ht="16.5" x14ac:dyDescent="0.25">
      <c r="A1" s="125"/>
      <c r="B1" s="126" t="s">
        <v>46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41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93" t="s">
        <v>1</v>
      </c>
      <c r="B6" s="14">
        <v>2025</v>
      </c>
      <c r="C6" s="95" t="s">
        <v>2</v>
      </c>
      <c r="D6" s="92" t="s">
        <v>27</v>
      </c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16.5" customHeight="1" x14ac:dyDescent="0.25">
      <c r="A8" s="129" t="s">
        <v>6</v>
      </c>
      <c r="B8" s="130" t="s">
        <v>36</v>
      </c>
      <c r="C8" s="130" t="s">
        <v>7</v>
      </c>
      <c r="D8" s="130" t="s">
        <v>8</v>
      </c>
      <c r="E8" s="130" t="s">
        <v>9</v>
      </c>
      <c r="F8" s="130" t="s">
        <v>10</v>
      </c>
      <c r="G8" s="129" t="s">
        <v>19</v>
      </c>
      <c r="H8" s="129"/>
      <c r="I8" s="129"/>
      <c r="J8" s="129"/>
      <c r="K8" s="129"/>
      <c r="L8" s="129"/>
      <c r="M8" s="129"/>
      <c r="N8" s="129"/>
      <c r="O8" s="36" t="s">
        <v>50</v>
      </c>
    </row>
    <row r="9" spans="1:23" ht="44.25" customHeight="1" x14ac:dyDescent="0.3">
      <c r="A9" s="129"/>
      <c r="B9" s="130"/>
      <c r="C9" s="130"/>
      <c r="D9" s="130"/>
      <c r="E9" s="130"/>
      <c r="F9" s="130"/>
      <c r="G9" s="94" t="s">
        <v>11</v>
      </c>
      <c r="H9" s="94" t="s">
        <v>12</v>
      </c>
      <c r="I9" s="93" t="s">
        <v>13</v>
      </c>
      <c r="J9" s="94" t="s">
        <v>14</v>
      </c>
      <c r="K9" s="93" t="s">
        <v>15</v>
      </c>
      <c r="L9" s="94" t="s">
        <v>32</v>
      </c>
      <c r="M9" s="94" t="s">
        <v>16</v>
      </c>
      <c r="N9" s="94" t="s">
        <v>17</v>
      </c>
      <c r="O9" s="37" t="s">
        <v>51</v>
      </c>
    </row>
    <row r="10" spans="1:23" ht="35.25" customHeight="1" x14ac:dyDescent="0.25">
      <c r="A10" s="75">
        <v>161043</v>
      </c>
      <c r="B10" s="75">
        <v>3520760</v>
      </c>
      <c r="C10" s="75" t="s">
        <v>27</v>
      </c>
      <c r="D10" s="75">
        <v>7373</v>
      </c>
      <c r="E10" s="75">
        <v>7951</v>
      </c>
      <c r="F10" s="75">
        <f>E10-D10</f>
        <v>578</v>
      </c>
      <c r="G10" s="76">
        <v>12705.6</v>
      </c>
      <c r="H10" s="77">
        <v>1628199.99</v>
      </c>
      <c r="I10" s="76">
        <v>0</v>
      </c>
      <c r="J10" s="77">
        <v>7406.85</v>
      </c>
      <c r="K10" s="77">
        <v>695828.19</v>
      </c>
      <c r="L10" s="75">
        <v>0</v>
      </c>
      <c r="M10" s="75">
        <v>-40.630000000000003</v>
      </c>
      <c r="N10" s="81">
        <f t="shared" ref="N10:N18" si="0">SUM(G10:M10)</f>
        <v>2344100</v>
      </c>
      <c r="O10" s="90" t="s">
        <v>87</v>
      </c>
      <c r="P10" s="80" t="s">
        <v>55</v>
      </c>
    </row>
    <row r="11" spans="1:23" ht="45" x14ac:dyDescent="0.25">
      <c r="A11" s="75">
        <v>8134968</v>
      </c>
      <c r="B11" s="75">
        <v>3524139</v>
      </c>
      <c r="C11" s="75" t="s">
        <v>27</v>
      </c>
      <c r="D11" s="75">
        <v>6074</v>
      </c>
      <c r="E11" s="75">
        <v>6084</v>
      </c>
      <c r="F11" s="75">
        <v>10</v>
      </c>
      <c r="G11" s="106">
        <v>8470.4</v>
      </c>
      <c r="H11" s="77">
        <v>13145.79</v>
      </c>
      <c r="I11" s="76">
        <v>0</v>
      </c>
      <c r="J11" s="76">
        <v>4937.8999999999996</v>
      </c>
      <c r="K11" s="77">
        <v>5617.99</v>
      </c>
      <c r="L11" s="75">
        <v>0</v>
      </c>
      <c r="M11" s="75">
        <v>27.92</v>
      </c>
      <c r="N11" s="81">
        <f t="shared" si="0"/>
        <v>32200</v>
      </c>
      <c r="O11" s="90" t="s">
        <v>82</v>
      </c>
      <c r="P11" s="80" t="s">
        <v>52</v>
      </c>
    </row>
    <row r="12" spans="1:23" ht="30" x14ac:dyDescent="0.25">
      <c r="A12" s="75">
        <v>32951787</v>
      </c>
      <c r="B12" s="75">
        <v>3523966</v>
      </c>
      <c r="C12" s="75" t="s">
        <v>27</v>
      </c>
      <c r="D12" s="75">
        <v>2140</v>
      </c>
      <c r="E12" s="75">
        <v>2242</v>
      </c>
      <c r="F12" s="75">
        <f>E12-D12</f>
        <v>102</v>
      </c>
      <c r="G12" s="76">
        <v>8470.4</v>
      </c>
      <c r="H12" s="77">
        <v>191552.94</v>
      </c>
      <c r="I12" s="76">
        <v>0</v>
      </c>
      <c r="J12" s="76">
        <v>4937.8999999999996</v>
      </c>
      <c r="K12" s="77">
        <v>81862.14</v>
      </c>
      <c r="L12" s="75">
        <v>0</v>
      </c>
      <c r="M12" s="75">
        <v>-23.38</v>
      </c>
      <c r="N12" s="81">
        <f t="shared" si="0"/>
        <v>286800</v>
      </c>
      <c r="O12" s="79" t="s">
        <v>86</v>
      </c>
      <c r="P12" s="82" t="s">
        <v>57</v>
      </c>
    </row>
    <row r="13" spans="1:23" ht="18" x14ac:dyDescent="0.25">
      <c r="A13" s="75">
        <v>11023163</v>
      </c>
      <c r="B13" s="75">
        <v>3521579</v>
      </c>
      <c r="C13" s="75" t="s">
        <v>27</v>
      </c>
      <c r="D13" s="75">
        <v>2266</v>
      </c>
      <c r="E13" s="75">
        <v>2269</v>
      </c>
      <c r="F13" s="75">
        <v>3</v>
      </c>
      <c r="G13" s="76">
        <v>8470.4</v>
      </c>
      <c r="H13" s="77">
        <v>5070.5200000000004</v>
      </c>
      <c r="I13" s="76">
        <v>0</v>
      </c>
      <c r="J13" s="76">
        <v>4937.8999999999996</v>
      </c>
      <c r="K13" s="77">
        <v>2166.94</v>
      </c>
      <c r="L13" s="75">
        <v>0</v>
      </c>
      <c r="M13" s="75">
        <v>-45.76</v>
      </c>
      <c r="N13" s="81">
        <f t="shared" si="0"/>
        <v>20600</v>
      </c>
      <c r="O13" s="104" t="s">
        <v>83</v>
      </c>
      <c r="P13" s="83" t="s">
        <v>53</v>
      </c>
    </row>
    <row r="14" spans="1:23" ht="30" x14ac:dyDescent="0.25">
      <c r="A14" s="75">
        <v>243007</v>
      </c>
      <c r="B14" s="75">
        <v>3520387</v>
      </c>
      <c r="C14" s="75" t="s">
        <v>27</v>
      </c>
      <c r="D14" s="75">
        <v>2484</v>
      </c>
      <c r="E14" s="75">
        <v>2487</v>
      </c>
      <c r="F14" s="75">
        <v>3</v>
      </c>
      <c r="G14" s="76">
        <v>8470.4</v>
      </c>
      <c r="H14" s="77">
        <v>5633.91</v>
      </c>
      <c r="I14" s="76">
        <v>0</v>
      </c>
      <c r="J14" s="76">
        <v>4937.8999999999996</v>
      </c>
      <c r="K14" s="77">
        <v>2407.71</v>
      </c>
      <c r="L14" s="75">
        <v>0</v>
      </c>
      <c r="M14" s="84">
        <v>-49.92</v>
      </c>
      <c r="N14" s="81">
        <f t="shared" si="0"/>
        <v>21400</v>
      </c>
      <c r="O14" s="105" t="s">
        <v>84</v>
      </c>
      <c r="P14" s="80" t="s">
        <v>56</v>
      </c>
    </row>
    <row r="15" spans="1:23" ht="45" x14ac:dyDescent="0.25">
      <c r="A15" s="75">
        <v>20001020</v>
      </c>
      <c r="B15" s="75">
        <v>3523967</v>
      </c>
      <c r="C15" s="75" t="s">
        <v>27</v>
      </c>
      <c r="D15" s="75">
        <v>5864</v>
      </c>
      <c r="E15" s="75">
        <v>5864</v>
      </c>
      <c r="F15" s="75">
        <v>92</v>
      </c>
      <c r="G15" s="76">
        <v>8470.4</v>
      </c>
      <c r="H15" s="77">
        <v>172773.24</v>
      </c>
      <c r="I15" s="76">
        <v>0</v>
      </c>
      <c r="J15" s="76">
        <v>4937.8999999999996</v>
      </c>
      <c r="K15" s="77">
        <v>73836.44</v>
      </c>
      <c r="L15" s="75">
        <v>0</v>
      </c>
      <c r="M15" s="84">
        <v>-17.96</v>
      </c>
      <c r="N15" s="81">
        <f t="shared" si="0"/>
        <v>260000.02</v>
      </c>
      <c r="O15" s="79" t="s">
        <v>86</v>
      </c>
      <c r="P15" s="80" t="s">
        <v>59</v>
      </c>
    </row>
    <row r="16" spans="1:23" ht="45" x14ac:dyDescent="0.25">
      <c r="A16" s="75">
        <v>15000589</v>
      </c>
      <c r="B16" s="75">
        <v>3524631</v>
      </c>
      <c r="C16" s="75" t="s">
        <v>27</v>
      </c>
      <c r="D16" s="75">
        <v>55772</v>
      </c>
      <c r="E16" s="75">
        <v>56276</v>
      </c>
      <c r="F16" s="75">
        <f>E16-D16</f>
        <v>504</v>
      </c>
      <c r="G16" s="76">
        <v>8470.4</v>
      </c>
      <c r="H16" s="77">
        <v>946496.88</v>
      </c>
      <c r="I16" s="76">
        <v>0</v>
      </c>
      <c r="J16" s="77">
        <v>4947.8999999999996</v>
      </c>
      <c r="K16" s="77">
        <v>404495.28</v>
      </c>
      <c r="L16" s="75">
        <v>0</v>
      </c>
      <c r="M16" s="84">
        <v>-0.46</v>
      </c>
      <c r="N16" s="81">
        <f>SUM(G16:M16)</f>
        <v>1364410</v>
      </c>
      <c r="O16" s="79" t="s">
        <v>86</v>
      </c>
      <c r="P16" s="80" t="s">
        <v>61</v>
      </c>
    </row>
    <row r="17" spans="1:16" ht="30" x14ac:dyDescent="0.25">
      <c r="A17" s="73">
        <v>919</v>
      </c>
      <c r="B17" s="75">
        <v>3526673</v>
      </c>
      <c r="C17" s="75" t="s">
        <v>27</v>
      </c>
      <c r="D17" s="75">
        <v>7986</v>
      </c>
      <c r="E17" s="85">
        <v>7991</v>
      </c>
      <c r="F17" s="85">
        <f>E17-D17</f>
        <v>5</v>
      </c>
      <c r="G17" s="77">
        <v>8470.4</v>
      </c>
      <c r="H17" s="77">
        <v>9389.85</v>
      </c>
      <c r="I17" s="76">
        <v>0</v>
      </c>
      <c r="J17" s="77">
        <v>4937.8999999999996</v>
      </c>
      <c r="K17" s="77">
        <v>4012.85</v>
      </c>
      <c r="L17" s="75">
        <v>0</v>
      </c>
      <c r="M17" s="84">
        <v>89</v>
      </c>
      <c r="N17" s="81">
        <f>SUM(G17:M17)</f>
        <v>26900</v>
      </c>
      <c r="O17" s="90" t="s">
        <v>85</v>
      </c>
      <c r="P17" s="80" t="s">
        <v>60</v>
      </c>
    </row>
    <row r="18" spans="1:16" ht="60" x14ac:dyDescent="0.25">
      <c r="A18" s="75">
        <v>17330545</v>
      </c>
      <c r="B18" s="75">
        <v>3532329</v>
      </c>
      <c r="C18" s="75" t="s">
        <v>27</v>
      </c>
      <c r="D18" s="75">
        <v>0</v>
      </c>
      <c r="E18" s="75">
        <v>0</v>
      </c>
      <c r="F18" s="75">
        <v>2555</v>
      </c>
      <c r="G18" s="77">
        <v>8470.4</v>
      </c>
      <c r="H18" s="77">
        <v>4798213.3499999996</v>
      </c>
      <c r="I18" s="76">
        <v>0</v>
      </c>
      <c r="J18" s="77">
        <v>4937.8999999999996</v>
      </c>
      <c r="K18" s="77">
        <v>2050566.35</v>
      </c>
      <c r="L18" s="75">
        <v>0</v>
      </c>
      <c r="M18" s="84">
        <v>12</v>
      </c>
      <c r="N18" s="86">
        <f t="shared" si="0"/>
        <v>6862200</v>
      </c>
      <c r="O18" s="79" t="s">
        <v>86</v>
      </c>
      <c r="P18" s="80" t="s">
        <v>58</v>
      </c>
    </row>
    <row r="19" spans="1:16" ht="18" x14ac:dyDescent="0.25">
      <c r="A19" s="124" t="s">
        <v>35</v>
      </c>
      <c r="B19" s="124"/>
      <c r="C19" s="124"/>
      <c r="D19" s="124"/>
      <c r="E19" s="124"/>
      <c r="F19" s="91">
        <f>SUM(F10:F18)</f>
        <v>3852</v>
      </c>
      <c r="G19" s="66">
        <f t="shared" ref="G19:M19" si="1">SUM(G10:G18)</f>
        <v>80468.800000000003</v>
      </c>
      <c r="H19" s="66">
        <f t="shared" si="1"/>
        <v>7770476.4699999997</v>
      </c>
      <c r="I19" s="66">
        <f t="shared" si="1"/>
        <v>0</v>
      </c>
      <c r="J19" s="66">
        <f t="shared" si="1"/>
        <v>46920.05000000001</v>
      </c>
      <c r="K19" s="66">
        <f t="shared" si="1"/>
        <v>3320793.89</v>
      </c>
      <c r="L19" s="66">
        <f t="shared" si="1"/>
        <v>0</v>
      </c>
      <c r="M19" s="91">
        <f t="shared" si="1"/>
        <v>-49.19</v>
      </c>
      <c r="N19" s="64">
        <f>SUM(N10:N18)</f>
        <v>11218610.02</v>
      </c>
      <c r="O19" s="67"/>
      <c r="P19" s="68"/>
    </row>
    <row r="20" spans="1:16" x14ac:dyDescent="0.25">
      <c r="N20">
        <f>(N19-N10-N11)</f>
        <v>8842310.0199999996</v>
      </c>
    </row>
  </sheetData>
  <mergeCells count="16">
    <mergeCell ref="A1:A4"/>
    <mergeCell ref="B1:L1"/>
    <mergeCell ref="M1:N1"/>
    <mergeCell ref="B2:L2"/>
    <mergeCell ref="M2:N3"/>
    <mergeCell ref="B3:L3"/>
    <mergeCell ref="B4:L4"/>
    <mergeCell ref="M4:N4"/>
    <mergeCell ref="A19:E19"/>
    <mergeCell ref="F8:F9"/>
    <mergeCell ref="G8:N8"/>
    <mergeCell ref="A8:A9"/>
    <mergeCell ref="B8:B9"/>
    <mergeCell ref="C8:C9"/>
    <mergeCell ref="D8:D9"/>
    <mergeCell ref="E8:E9"/>
  </mergeCells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topLeftCell="I7" zoomScale="50" zoomScaleNormal="50" workbookViewId="0">
      <selection activeCell="N11" sqref="N11:N16"/>
    </sheetView>
  </sheetViews>
  <sheetFormatPr baseColWidth="10" defaultRowHeight="15" x14ac:dyDescent="0.25"/>
  <cols>
    <col min="1" max="3" width="14.7109375" customWidth="1"/>
    <col min="4" max="4" width="25.140625" customWidth="1"/>
    <col min="5" max="5" width="23.28515625" customWidth="1"/>
    <col min="6" max="6" width="19.28515625" customWidth="1"/>
    <col min="7" max="7" width="19.5703125" customWidth="1"/>
    <col min="8" max="8" width="28.42578125" customWidth="1"/>
    <col min="9" max="9" width="22.42578125" customWidth="1"/>
    <col min="10" max="10" width="18.28515625" customWidth="1"/>
    <col min="11" max="11" width="27.85546875" customWidth="1"/>
    <col min="12" max="13" width="14.7109375" customWidth="1"/>
    <col min="14" max="14" width="32.42578125" customWidth="1"/>
    <col min="15" max="15" width="21.85546875" customWidth="1"/>
    <col min="16" max="16" width="17.7109375" customWidth="1"/>
  </cols>
  <sheetData>
    <row r="1" spans="1:23" ht="16.5" x14ac:dyDescent="0.25">
      <c r="A1" s="125"/>
      <c r="B1" s="126" t="s">
        <v>46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41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93" t="s">
        <v>1</v>
      </c>
      <c r="B6" s="14">
        <v>2025</v>
      </c>
      <c r="C6" s="95" t="s">
        <v>2</v>
      </c>
      <c r="D6" s="92" t="s">
        <v>28</v>
      </c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16.5" customHeight="1" x14ac:dyDescent="0.25">
      <c r="A8" s="129" t="s">
        <v>6</v>
      </c>
      <c r="B8" s="130" t="s">
        <v>36</v>
      </c>
      <c r="C8" s="130" t="s">
        <v>7</v>
      </c>
      <c r="D8" s="130" t="s">
        <v>8</v>
      </c>
      <c r="E8" s="130" t="s">
        <v>9</v>
      </c>
      <c r="F8" s="130" t="s">
        <v>10</v>
      </c>
      <c r="G8" s="129" t="s">
        <v>19</v>
      </c>
      <c r="H8" s="129"/>
      <c r="I8" s="129"/>
      <c r="J8" s="129"/>
      <c r="K8" s="129"/>
      <c r="L8" s="129"/>
      <c r="M8" s="129"/>
      <c r="N8" s="129"/>
      <c r="O8" s="36" t="s">
        <v>50</v>
      </c>
    </row>
    <row r="9" spans="1:23" ht="69.75" customHeight="1" x14ac:dyDescent="0.25">
      <c r="A9" s="129"/>
      <c r="B9" s="130"/>
      <c r="C9" s="130"/>
      <c r="D9" s="130"/>
      <c r="E9" s="130"/>
      <c r="F9" s="130"/>
      <c r="G9" s="94" t="s">
        <v>11</v>
      </c>
      <c r="H9" s="94" t="s">
        <v>12</v>
      </c>
      <c r="I9" s="93" t="s">
        <v>13</v>
      </c>
      <c r="J9" s="94" t="s">
        <v>14</v>
      </c>
      <c r="K9" s="93" t="s">
        <v>15</v>
      </c>
      <c r="L9" s="94" t="s">
        <v>32</v>
      </c>
      <c r="M9" s="94" t="s">
        <v>16</v>
      </c>
      <c r="N9" s="94" t="s">
        <v>17</v>
      </c>
      <c r="O9" s="99" t="s">
        <v>51</v>
      </c>
    </row>
    <row r="10" spans="1:23" ht="30" x14ac:dyDescent="0.25">
      <c r="A10" s="75">
        <v>161043</v>
      </c>
      <c r="B10" s="75">
        <v>3537491</v>
      </c>
      <c r="C10" s="75" t="s">
        <v>28</v>
      </c>
      <c r="D10" s="75"/>
      <c r="E10" s="75"/>
      <c r="F10" s="75"/>
      <c r="G10" s="76"/>
      <c r="H10" s="77"/>
      <c r="I10" s="76"/>
      <c r="J10" s="76"/>
      <c r="K10" s="77"/>
      <c r="L10" s="75"/>
      <c r="M10" s="75"/>
      <c r="N10" s="81">
        <v>2283900</v>
      </c>
      <c r="O10" s="90"/>
      <c r="P10" s="80" t="s">
        <v>55</v>
      </c>
    </row>
    <row r="11" spans="1:23" ht="45" x14ac:dyDescent="0.25">
      <c r="A11" s="75">
        <v>8134968</v>
      </c>
      <c r="B11" s="75">
        <v>3540870</v>
      </c>
      <c r="C11" s="75" t="s">
        <v>28</v>
      </c>
      <c r="D11" s="75"/>
      <c r="E11" s="75"/>
      <c r="F11" s="75"/>
      <c r="G11" s="76"/>
      <c r="H11" s="77"/>
      <c r="I11" s="76"/>
      <c r="J11" s="76"/>
      <c r="K11" s="77"/>
      <c r="L11" s="75"/>
      <c r="M11" s="75"/>
      <c r="N11" s="81">
        <v>32200</v>
      </c>
      <c r="O11" s="90"/>
      <c r="P11" s="80" t="s">
        <v>52</v>
      </c>
    </row>
    <row r="12" spans="1:23" ht="30" x14ac:dyDescent="0.25">
      <c r="A12" s="75">
        <v>32951787</v>
      </c>
      <c r="B12" s="75">
        <v>3540697</v>
      </c>
      <c r="C12" s="75" t="s">
        <v>28</v>
      </c>
      <c r="D12" s="75">
        <v>2242</v>
      </c>
      <c r="E12" s="75">
        <v>2361</v>
      </c>
      <c r="F12" s="75">
        <f>E12-D12</f>
        <v>119</v>
      </c>
      <c r="G12" s="77">
        <v>8470.4</v>
      </c>
      <c r="H12" s="77">
        <v>223478.43</v>
      </c>
      <c r="I12" s="76">
        <v>0</v>
      </c>
      <c r="J12" s="77">
        <v>4937.8999999999996</v>
      </c>
      <c r="K12" s="77">
        <v>95505.83</v>
      </c>
      <c r="L12" s="75">
        <v>0</v>
      </c>
      <c r="M12" s="75">
        <v>-92.56</v>
      </c>
      <c r="N12" s="78">
        <f t="shared" ref="N12:N18" si="0">SUM(G12:M12)</f>
        <v>332300</v>
      </c>
      <c r="O12" s="107" t="s">
        <v>89</v>
      </c>
      <c r="P12" s="82" t="s">
        <v>57</v>
      </c>
    </row>
    <row r="13" spans="1:23" ht="30" x14ac:dyDescent="0.25">
      <c r="A13" s="75">
        <v>11023163</v>
      </c>
      <c r="B13" s="75">
        <v>3538310</v>
      </c>
      <c r="C13" s="75" t="s">
        <v>28</v>
      </c>
      <c r="D13" s="75"/>
      <c r="E13" s="75"/>
      <c r="F13" s="75"/>
      <c r="G13" s="76"/>
      <c r="H13" s="77"/>
      <c r="I13" s="76"/>
      <c r="J13" s="76"/>
      <c r="K13" s="77"/>
      <c r="L13" s="75"/>
      <c r="M13" s="75"/>
      <c r="N13" s="81">
        <v>20600</v>
      </c>
      <c r="O13" s="90"/>
      <c r="P13" s="108" t="s">
        <v>53</v>
      </c>
    </row>
    <row r="14" spans="1:23" ht="49.5" customHeight="1" x14ac:dyDescent="0.25">
      <c r="A14" s="75">
        <v>243007</v>
      </c>
      <c r="B14" s="75">
        <v>3537118</v>
      </c>
      <c r="C14" s="75" t="s">
        <v>28</v>
      </c>
      <c r="D14" s="75"/>
      <c r="E14" s="75"/>
      <c r="F14" s="75"/>
      <c r="G14" s="76"/>
      <c r="H14" s="77"/>
      <c r="I14" s="76"/>
      <c r="J14" s="76"/>
      <c r="K14" s="77"/>
      <c r="L14" s="75"/>
      <c r="M14" s="84"/>
      <c r="N14" s="81">
        <v>24100</v>
      </c>
      <c r="O14" s="90"/>
      <c r="P14" s="80" t="s">
        <v>56</v>
      </c>
    </row>
    <row r="15" spans="1:23" ht="82.5" customHeight="1" x14ac:dyDescent="0.25">
      <c r="A15" s="75">
        <v>20001020</v>
      </c>
      <c r="B15" s="75">
        <v>3540698</v>
      </c>
      <c r="C15" s="75" t="s">
        <v>28</v>
      </c>
      <c r="D15" s="75">
        <v>5864</v>
      </c>
      <c r="E15" s="75">
        <v>5864</v>
      </c>
      <c r="F15" s="75">
        <v>92</v>
      </c>
      <c r="G15" s="77">
        <v>8470.4</v>
      </c>
      <c r="H15" s="77">
        <v>172773.24</v>
      </c>
      <c r="I15" s="76">
        <v>0</v>
      </c>
      <c r="J15" s="77">
        <v>4937.8999999999996</v>
      </c>
      <c r="K15" s="77">
        <v>73836.44</v>
      </c>
      <c r="L15" s="75">
        <v>0</v>
      </c>
      <c r="M15" s="84">
        <v>-17.96</v>
      </c>
      <c r="N15" s="81">
        <f t="shared" si="0"/>
        <v>260000.02</v>
      </c>
      <c r="O15" s="107" t="s">
        <v>88</v>
      </c>
      <c r="P15" s="80" t="s">
        <v>59</v>
      </c>
    </row>
    <row r="16" spans="1:23" ht="64.5" customHeight="1" x14ac:dyDescent="0.25">
      <c r="A16" s="75">
        <v>15000589</v>
      </c>
      <c r="B16" s="75">
        <v>3541362</v>
      </c>
      <c r="C16" s="75" t="s">
        <v>28</v>
      </c>
      <c r="D16" s="75">
        <v>56276</v>
      </c>
      <c r="E16" s="75">
        <v>56868</v>
      </c>
      <c r="F16" s="75">
        <f>(E16-D16)</f>
        <v>592</v>
      </c>
      <c r="G16" s="77">
        <v>8470.4</v>
      </c>
      <c r="H16" s="77">
        <v>1111758.24</v>
      </c>
      <c r="I16" s="76">
        <v>0</v>
      </c>
      <c r="J16" s="77">
        <v>4937.8999999999996</v>
      </c>
      <c r="K16" s="77">
        <v>475121.44</v>
      </c>
      <c r="L16" s="75">
        <v>0</v>
      </c>
      <c r="M16" s="84">
        <v>12.02</v>
      </c>
      <c r="N16" s="78">
        <f>SUM(G16:M16)</f>
        <v>1600299.9999999998</v>
      </c>
      <c r="O16" s="107" t="s">
        <v>89</v>
      </c>
      <c r="P16" s="80" t="s">
        <v>61</v>
      </c>
    </row>
    <row r="17" spans="1:16" ht="45" x14ac:dyDescent="0.25">
      <c r="A17" s="73">
        <v>919</v>
      </c>
      <c r="B17" s="75">
        <v>3543404</v>
      </c>
      <c r="C17" s="75" t="s">
        <v>28</v>
      </c>
      <c r="D17" s="75"/>
      <c r="E17" s="85"/>
      <c r="F17" s="75"/>
      <c r="G17" s="76"/>
      <c r="H17" s="77"/>
      <c r="I17" s="76"/>
      <c r="J17" s="76"/>
      <c r="K17" s="77"/>
      <c r="L17" s="75"/>
      <c r="M17" s="84"/>
      <c r="N17" s="81">
        <v>21400</v>
      </c>
      <c r="O17" s="90"/>
      <c r="P17" s="80" t="s">
        <v>60</v>
      </c>
    </row>
    <row r="18" spans="1:16" ht="86.25" customHeight="1" x14ac:dyDescent="0.25">
      <c r="A18" s="75">
        <v>17330545</v>
      </c>
      <c r="B18" s="75">
        <v>3549059</v>
      </c>
      <c r="C18" s="75" t="s">
        <v>28</v>
      </c>
      <c r="D18" s="75">
        <v>0</v>
      </c>
      <c r="E18" s="75">
        <v>0</v>
      </c>
      <c r="F18" s="75">
        <v>2555</v>
      </c>
      <c r="G18" s="77">
        <v>8470.4</v>
      </c>
      <c r="H18" s="77">
        <v>4798213.3499999996</v>
      </c>
      <c r="I18" s="76">
        <v>0</v>
      </c>
      <c r="J18" s="77">
        <v>4937.8999999999996</v>
      </c>
      <c r="K18" s="77">
        <v>2050566.35</v>
      </c>
      <c r="L18" s="75">
        <v>0</v>
      </c>
      <c r="M18" s="84">
        <v>12</v>
      </c>
      <c r="N18" s="78">
        <f t="shared" si="0"/>
        <v>6862200</v>
      </c>
      <c r="O18" s="107" t="s">
        <v>89</v>
      </c>
      <c r="P18" s="80" t="s">
        <v>58</v>
      </c>
    </row>
    <row r="19" spans="1:16" ht="18" x14ac:dyDescent="0.25">
      <c r="A19" s="124" t="s">
        <v>35</v>
      </c>
      <c r="B19" s="124"/>
      <c r="C19" s="124"/>
      <c r="D19" s="124"/>
      <c r="E19" s="124"/>
      <c r="F19" s="91">
        <f>SUM(F10:F18)</f>
        <v>3358</v>
      </c>
      <c r="G19" s="66">
        <f t="shared" ref="G19:M19" si="1">SUM(G10:G18)</f>
        <v>33881.599999999999</v>
      </c>
      <c r="H19" s="66">
        <f t="shared" si="1"/>
        <v>6306223.2599999998</v>
      </c>
      <c r="I19" s="66">
        <f t="shared" si="1"/>
        <v>0</v>
      </c>
      <c r="J19" s="66">
        <f t="shared" si="1"/>
        <v>19751.599999999999</v>
      </c>
      <c r="K19" s="66">
        <f t="shared" si="1"/>
        <v>2695030.06</v>
      </c>
      <c r="L19" s="66">
        <f t="shared" si="1"/>
        <v>0</v>
      </c>
      <c r="M19" s="91">
        <f t="shared" si="1"/>
        <v>-86.500000000000014</v>
      </c>
      <c r="N19" s="64">
        <f>SUM(N10:N18)</f>
        <v>11437000.02</v>
      </c>
      <c r="O19" s="67"/>
      <c r="P19" s="68"/>
    </row>
  </sheetData>
  <mergeCells count="16">
    <mergeCell ref="A1:A4"/>
    <mergeCell ref="B1:L1"/>
    <mergeCell ref="M1:N1"/>
    <mergeCell ref="B2:L2"/>
    <mergeCell ref="M2:N3"/>
    <mergeCell ref="B3:L3"/>
    <mergeCell ref="B4:L4"/>
    <mergeCell ref="M4:N4"/>
    <mergeCell ref="A19:E19"/>
    <mergeCell ref="F8:F9"/>
    <mergeCell ref="G8:N8"/>
    <mergeCell ref="A8:A9"/>
    <mergeCell ref="B8:B9"/>
    <mergeCell ref="C8:C9"/>
    <mergeCell ref="D8:D9"/>
    <mergeCell ref="E8:E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9"/>
  <sheetViews>
    <sheetView topLeftCell="J10" zoomScale="40" zoomScaleNormal="40" workbookViewId="0">
      <selection activeCell="N18" sqref="N18"/>
    </sheetView>
  </sheetViews>
  <sheetFormatPr baseColWidth="10" defaultRowHeight="15" x14ac:dyDescent="0.25"/>
  <cols>
    <col min="1" max="3" width="14.7109375" customWidth="1"/>
    <col min="4" max="4" width="15.7109375" customWidth="1"/>
    <col min="5" max="6" width="14.7109375" customWidth="1"/>
    <col min="7" max="7" width="33" customWidth="1"/>
    <col min="8" max="8" width="36.140625" customWidth="1"/>
    <col min="9" max="9" width="14.7109375" customWidth="1"/>
    <col min="10" max="10" width="18.28515625" customWidth="1"/>
    <col min="11" max="11" width="18.140625" customWidth="1"/>
    <col min="12" max="13" width="14.7109375" customWidth="1"/>
    <col min="14" max="14" width="30.5703125" customWidth="1"/>
    <col min="15" max="15" width="19" customWidth="1"/>
    <col min="16" max="16" width="36.5703125" customWidth="1"/>
  </cols>
  <sheetData>
    <row r="1" spans="1:23" ht="16.5" x14ac:dyDescent="0.25">
      <c r="A1" s="125"/>
      <c r="B1" s="146" t="s">
        <v>46</v>
      </c>
      <c r="C1" s="147"/>
      <c r="D1" s="147"/>
      <c r="E1" s="147"/>
      <c r="F1" s="147"/>
      <c r="G1" s="147"/>
      <c r="H1" s="147"/>
      <c r="I1" s="147"/>
      <c r="J1" s="147"/>
      <c r="K1" s="147"/>
      <c r="L1" s="148"/>
      <c r="M1" s="127" t="s">
        <v>41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93" t="s">
        <v>1</v>
      </c>
      <c r="B6" s="14">
        <v>2025</v>
      </c>
      <c r="C6" s="95" t="s">
        <v>2</v>
      </c>
      <c r="D6" s="92" t="s">
        <v>29</v>
      </c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16.5" customHeight="1" x14ac:dyDescent="0.25">
      <c r="A8" s="117" t="s">
        <v>6</v>
      </c>
      <c r="B8" s="118" t="s">
        <v>36</v>
      </c>
      <c r="C8" s="118" t="s">
        <v>7</v>
      </c>
      <c r="D8" s="118" t="s">
        <v>8</v>
      </c>
      <c r="E8" s="118" t="s">
        <v>9</v>
      </c>
      <c r="F8" s="118" t="s">
        <v>10</v>
      </c>
      <c r="G8" s="114" t="s">
        <v>19</v>
      </c>
      <c r="H8" s="115"/>
      <c r="I8" s="115"/>
      <c r="J8" s="115"/>
      <c r="K8" s="115"/>
      <c r="L8" s="115"/>
      <c r="M8" s="115"/>
      <c r="N8" s="116"/>
      <c r="O8" s="36" t="s">
        <v>50</v>
      </c>
    </row>
    <row r="9" spans="1:23" ht="36.75" customHeight="1" x14ac:dyDescent="0.3">
      <c r="A9" s="119"/>
      <c r="B9" s="120"/>
      <c r="C9" s="120"/>
      <c r="D9" s="120"/>
      <c r="E9" s="120"/>
      <c r="F9" s="120"/>
      <c r="G9" s="111" t="s">
        <v>11</v>
      </c>
      <c r="H9" s="111" t="s">
        <v>12</v>
      </c>
      <c r="I9" s="110" t="s">
        <v>13</v>
      </c>
      <c r="J9" s="111" t="s">
        <v>14</v>
      </c>
      <c r="K9" s="110" t="s">
        <v>15</v>
      </c>
      <c r="L9" s="111" t="s">
        <v>32</v>
      </c>
      <c r="M9" s="111" t="s">
        <v>16</v>
      </c>
      <c r="N9" s="111" t="s">
        <v>17</v>
      </c>
      <c r="O9" s="37" t="s">
        <v>51</v>
      </c>
    </row>
    <row r="10" spans="1:23" ht="120" customHeight="1" x14ac:dyDescent="0.25">
      <c r="A10" s="75">
        <v>161043</v>
      </c>
      <c r="B10" s="75"/>
      <c r="C10" s="75" t="s">
        <v>29</v>
      </c>
      <c r="D10" s="75"/>
      <c r="E10" s="75"/>
      <c r="F10" s="75"/>
      <c r="G10" s="76"/>
      <c r="H10" s="77"/>
      <c r="I10" s="76"/>
      <c r="J10" s="76"/>
      <c r="K10" s="77"/>
      <c r="L10" s="75"/>
      <c r="M10" s="75"/>
      <c r="N10" s="81" t="s">
        <v>90</v>
      </c>
      <c r="O10" s="112"/>
      <c r="P10" s="80" t="s">
        <v>55</v>
      </c>
    </row>
    <row r="11" spans="1:23" ht="61.5" customHeight="1" x14ac:dyDescent="0.25">
      <c r="A11" s="75">
        <v>8134968</v>
      </c>
      <c r="B11" s="75"/>
      <c r="C11" s="75" t="s">
        <v>29</v>
      </c>
      <c r="D11" s="75"/>
      <c r="E11" s="75"/>
      <c r="F11" s="75"/>
      <c r="G11" s="76"/>
      <c r="H11" s="77"/>
      <c r="I11" s="76"/>
      <c r="J11" s="76"/>
      <c r="K11" s="77"/>
      <c r="L11" s="75"/>
      <c r="M11" s="75"/>
      <c r="N11" s="81" t="s">
        <v>90</v>
      </c>
      <c r="O11" s="112"/>
      <c r="P11" s="80" t="s">
        <v>52</v>
      </c>
    </row>
    <row r="12" spans="1:23" ht="68.25" customHeight="1" x14ac:dyDescent="0.25">
      <c r="A12" s="75">
        <v>32951787</v>
      </c>
      <c r="B12" s="75">
        <v>3557395</v>
      </c>
      <c r="C12" s="75" t="s">
        <v>29</v>
      </c>
      <c r="D12" s="75">
        <v>2361</v>
      </c>
      <c r="E12" s="75">
        <v>2464</v>
      </c>
      <c r="F12" s="75">
        <v>103</v>
      </c>
      <c r="G12" s="76">
        <v>8470.4</v>
      </c>
      <c r="H12" s="121">
        <v>193430.91</v>
      </c>
      <c r="I12" s="76" t="s">
        <v>90</v>
      </c>
      <c r="J12" s="76">
        <v>4937.8999999999996</v>
      </c>
      <c r="K12" s="121">
        <v>82664.710000000006</v>
      </c>
      <c r="L12" s="75">
        <v>0</v>
      </c>
      <c r="M12" s="75">
        <v>-3.92</v>
      </c>
      <c r="N12" s="81">
        <v>289500</v>
      </c>
      <c r="O12" s="79" t="s">
        <v>91</v>
      </c>
      <c r="P12" s="113" t="s">
        <v>57</v>
      </c>
    </row>
    <row r="13" spans="1:23" ht="64.5" customHeight="1" x14ac:dyDescent="0.25">
      <c r="A13" s="75">
        <v>11023163</v>
      </c>
      <c r="B13" s="75"/>
      <c r="C13" s="75" t="s">
        <v>29</v>
      </c>
      <c r="D13" s="75"/>
      <c r="E13" s="75"/>
      <c r="F13" s="75"/>
      <c r="G13" s="76"/>
      <c r="H13" s="77"/>
      <c r="I13" s="76"/>
      <c r="J13" s="76"/>
      <c r="K13" s="77"/>
      <c r="L13" s="75"/>
      <c r="M13" s="75"/>
      <c r="N13" s="81" t="s">
        <v>90</v>
      </c>
      <c r="O13" s="112"/>
      <c r="P13" s="83" t="s">
        <v>53</v>
      </c>
    </row>
    <row r="14" spans="1:23" ht="50.25" customHeight="1" x14ac:dyDescent="0.25">
      <c r="A14" s="75">
        <v>243007</v>
      </c>
      <c r="B14" s="75"/>
      <c r="C14" s="75" t="s">
        <v>29</v>
      </c>
      <c r="D14" s="75"/>
      <c r="E14" s="75"/>
      <c r="F14" s="75"/>
      <c r="G14" s="76"/>
      <c r="H14" s="77"/>
      <c r="I14" s="76"/>
      <c r="J14" s="76"/>
      <c r="K14" s="77"/>
      <c r="L14" s="75"/>
      <c r="M14" s="84"/>
      <c r="N14" s="81" t="s">
        <v>90</v>
      </c>
      <c r="O14" s="112"/>
      <c r="P14" s="80" t="s">
        <v>56</v>
      </c>
    </row>
    <row r="15" spans="1:23" ht="120" x14ac:dyDescent="0.25">
      <c r="A15" s="75">
        <v>20001020</v>
      </c>
      <c r="B15" s="75">
        <v>3557396</v>
      </c>
      <c r="C15" s="75" t="s">
        <v>29</v>
      </c>
      <c r="D15" s="75">
        <v>5864</v>
      </c>
      <c r="E15" s="75">
        <v>5864</v>
      </c>
      <c r="F15" s="75">
        <v>92</v>
      </c>
      <c r="G15" s="76">
        <v>8470.4</v>
      </c>
      <c r="H15" s="121">
        <v>172773.24</v>
      </c>
      <c r="I15" s="76" t="s">
        <v>90</v>
      </c>
      <c r="J15" s="76">
        <v>4937.8999999999996</v>
      </c>
      <c r="K15" s="121">
        <v>73836.44</v>
      </c>
      <c r="L15" s="75">
        <v>0</v>
      </c>
      <c r="M15" s="84">
        <v>-17.98</v>
      </c>
      <c r="N15" s="81">
        <v>260000</v>
      </c>
      <c r="O15" s="79" t="s">
        <v>91</v>
      </c>
      <c r="P15" s="80" t="s">
        <v>59</v>
      </c>
      <c r="Q15" t="s">
        <v>92</v>
      </c>
    </row>
    <row r="16" spans="1:23" ht="75.75" customHeight="1" x14ac:dyDescent="0.25">
      <c r="A16" s="75">
        <v>15000589</v>
      </c>
      <c r="B16" s="75">
        <v>3558060</v>
      </c>
      <c r="C16" s="75" t="s">
        <v>29</v>
      </c>
      <c r="D16" s="75">
        <v>56868</v>
      </c>
      <c r="E16" s="75">
        <v>57333</v>
      </c>
      <c r="F16" s="75">
        <v>465</v>
      </c>
      <c r="G16" s="76">
        <v>8470.4</v>
      </c>
      <c r="H16" s="121">
        <v>873256.05</v>
      </c>
      <c r="I16" s="76" t="s">
        <v>90</v>
      </c>
      <c r="J16" s="76">
        <v>4937.8999999999996</v>
      </c>
      <c r="K16" s="121">
        <v>373195.05</v>
      </c>
      <c r="L16" s="75">
        <v>0</v>
      </c>
      <c r="M16" s="84">
        <v>-59.4</v>
      </c>
      <c r="N16" s="81">
        <v>1259800</v>
      </c>
      <c r="O16" s="79" t="s">
        <v>91</v>
      </c>
      <c r="P16" s="80" t="s">
        <v>61</v>
      </c>
    </row>
    <row r="17" spans="1:16" ht="67.5" customHeight="1" x14ac:dyDescent="0.25">
      <c r="A17" s="75">
        <v>919</v>
      </c>
      <c r="B17" s="75"/>
      <c r="C17" s="75" t="s">
        <v>29</v>
      </c>
      <c r="D17" s="75"/>
      <c r="E17" s="85"/>
      <c r="F17" s="75"/>
      <c r="G17" s="76"/>
      <c r="H17" s="77"/>
      <c r="I17" s="76"/>
      <c r="J17" s="76"/>
      <c r="K17" s="77"/>
      <c r="L17" s="73"/>
      <c r="M17" s="152"/>
      <c r="N17" s="153" t="s">
        <v>90</v>
      </c>
      <c r="O17" s="154"/>
      <c r="P17" s="123" t="s">
        <v>60</v>
      </c>
    </row>
    <row r="18" spans="1:16" ht="135" x14ac:dyDescent="0.25">
      <c r="A18" s="75">
        <v>17330545</v>
      </c>
      <c r="B18" s="75">
        <v>3565808</v>
      </c>
      <c r="C18" s="75" t="s">
        <v>29</v>
      </c>
      <c r="D18" s="75">
        <v>0</v>
      </c>
      <c r="E18" s="75">
        <v>0</v>
      </c>
      <c r="F18" s="75">
        <v>2551</v>
      </c>
      <c r="G18" s="76">
        <v>8470.4</v>
      </c>
      <c r="H18" s="121">
        <v>4790701.47</v>
      </c>
      <c r="I18" s="76" t="s">
        <v>90</v>
      </c>
      <c r="J18" s="121">
        <v>4937.8999999999996</v>
      </c>
      <c r="K18" s="121">
        <v>2047356.07</v>
      </c>
      <c r="L18" s="75">
        <v>0</v>
      </c>
      <c r="M18" s="84">
        <v>34.159999999999997</v>
      </c>
      <c r="N18" s="122">
        <v>6851500</v>
      </c>
      <c r="O18" s="79" t="s">
        <v>91</v>
      </c>
      <c r="P18" s="80" t="s">
        <v>58</v>
      </c>
    </row>
    <row r="19" spans="1:16" ht="18" x14ac:dyDescent="0.25">
      <c r="A19" s="109" t="s">
        <v>35</v>
      </c>
      <c r="B19" s="109"/>
      <c r="C19" s="109"/>
      <c r="D19" s="109"/>
      <c r="E19" s="109"/>
      <c r="F19" s="109">
        <v>3211</v>
      </c>
      <c r="G19" s="66">
        <v>33881.599999999999</v>
      </c>
      <c r="H19" s="66">
        <v>6030161.7000000002</v>
      </c>
      <c r="I19" s="66" t="s">
        <v>90</v>
      </c>
      <c r="J19" s="66">
        <v>19751.599999999999</v>
      </c>
      <c r="K19" s="66">
        <v>2577052.2999999998</v>
      </c>
      <c r="L19" s="66" t="s">
        <v>90</v>
      </c>
      <c r="M19" s="109">
        <v>-47.14</v>
      </c>
      <c r="N19" s="64">
        <v>8660800</v>
      </c>
      <c r="O19" s="67"/>
      <c r="P19" s="68"/>
    </row>
  </sheetData>
  <mergeCells count="8">
    <mergeCell ref="A1:A4"/>
    <mergeCell ref="B1:L1"/>
    <mergeCell ref="M1:N1"/>
    <mergeCell ref="B2:L2"/>
    <mergeCell ref="M2:N3"/>
    <mergeCell ref="B3:L3"/>
    <mergeCell ref="B4:L4"/>
    <mergeCell ref="M4:N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2"/>
  <sheetViews>
    <sheetView topLeftCell="J1" zoomScale="90" zoomScaleNormal="90" workbookViewId="0">
      <selection activeCell="N25" sqref="N25"/>
    </sheetView>
  </sheetViews>
  <sheetFormatPr baseColWidth="10" defaultRowHeight="15" x14ac:dyDescent="0.25"/>
  <cols>
    <col min="1" max="1" width="14.7109375" customWidth="1"/>
    <col min="2" max="13" width="12.7109375" customWidth="1"/>
    <col min="14" max="14" width="15.85546875" customWidth="1"/>
  </cols>
  <sheetData>
    <row r="1" spans="1:23" ht="16.5" x14ac:dyDescent="0.25">
      <c r="A1" s="125"/>
      <c r="B1" s="146" t="s">
        <v>46</v>
      </c>
      <c r="C1" s="147"/>
      <c r="D1" s="147"/>
      <c r="E1" s="147"/>
      <c r="F1" s="147"/>
      <c r="G1" s="147"/>
      <c r="H1" s="147"/>
      <c r="I1" s="147"/>
      <c r="J1" s="147"/>
      <c r="K1" s="147"/>
      <c r="L1" s="148"/>
      <c r="M1" s="127" t="s">
        <v>44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38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9" t="s">
        <v>1</v>
      </c>
      <c r="B6" s="14">
        <v>2025</v>
      </c>
      <c r="C6" s="20"/>
      <c r="D6" s="20"/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16.5" customHeight="1" x14ac:dyDescent="0.25">
      <c r="A8" s="129" t="s">
        <v>6</v>
      </c>
      <c r="B8" s="149" t="s">
        <v>10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</row>
    <row r="9" spans="1:23" ht="36.75" customHeight="1" x14ac:dyDescent="0.25">
      <c r="A9" s="129"/>
      <c r="B9" s="4" t="s">
        <v>18</v>
      </c>
      <c r="C9" s="4" t="s">
        <v>20</v>
      </c>
      <c r="D9" s="4" t="s">
        <v>37</v>
      </c>
      <c r="E9" s="4" t="s">
        <v>22</v>
      </c>
      <c r="F9" s="4" t="s">
        <v>23</v>
      </c>
      <c r="G9" s="4" t="s">
        <v>4</v>
      </c>
      <c r="H9" s="4" t="s">
        <v>24</v>
      </c>
      <c r="I9" s="9" t="s">
        <v>25</v>
      </c>
      <c r="J9" s="4" t="s">
        <v>26</v>
      </c>
      <c r="K9" s="9" t="s">
        <v>27</v>
      </c>
      <c r="L9" s="4" t="s">
        <v>28</v>
      </c>
      <c r="M9" s="4" t="s">
        <v>29</v>
      </c>
      <c r="N9" s="4" t="s">
        <v>30</v>
      </c>
    </row>
    <row r="10" spans="1:23" ht="18" x14ac:dyDescent="0.25">
      <c r="A10" s="35">
        <v>243007</v>
      </c>
      <c r="B10" s="31">
        <f>ENERO!F10</f>
        <v>402</v>
      </c>
      <c r="C10" s="31">
        <f>'FEBRERO '!F10</f>
        <v>430</v>
      </c>
      <c r="D10" s="31">
        <f>MARZO!F10</f>
        <v>368</v>
      </c>
      <c r="E10" s="31">
        <f>ABRIL!F10</f>
        <v>430</v>
      </c>
      <c r="F10" s="31">
        <f>MAYO!F10</f>
        <v>265</v>
      </c>
      <c r="G10" s="32">
        <f>JUNIO!F10</f>
        <v>279</v>
      </c>
      <c r="H10" s="32">
        <f>JULIO!F10</f>
        <v>483</v>
      </c>
      <c r="I10" s="32">
        <f>AGOSTO!F10</f>
        <v>19</v>
      </c>
      <c r="J10" s="32">
        <f>SEPTIEMBRE!F10</f>
        <v>1226</v>
      </c>
      <c r="K10" s="32">
        <f>OCTUBRE!F10</f>
        <v>578</v>
      </c>
      <c r="L10" s="32">
        <f>NOVIEMBRE!F10</f>
        <v>0</v>
      </c>
      <c r="M10" s="31">
        <f>DICIEMBRE!F10</f>
        <v>0</v>
      </c>
      <c r="N10" s="33">
        <f t="shared" ref="N10:N14" si="0">AVERAGE(B10:M10)</f>
        <v>373.33333333333331</v>
      </c>
    </row>
    <row r="11" spans="1:23" ht="18" x14ac:dyDescent="0.25">
      <c r="A11" s="35">
        <v>919</v>
      </c>
      <c r="B11" s="31">
        <f>ENERO!F11</f>
        <v>7</v>
      </c>
      <c r="C11" s="31">
        <f>'FEBRERO '!F11</f>
        <v>9</v>
      </c>
      <c r="D11" s="31">
        <f>MARZO!F11</f>
        <v>7</v>
      </c>
      <c r="E11" s="31">
        <f>ABRIL!F11</f>
        <v>1</v>
      </c>
      <c r="F11" s="31">
        <f>MAYO!F11</f>
        <v>9</v>
      </c>
      <c r="G11" s="32">
        <f>JUNIO!F11</f>
        <v>7</v>
      </c>
      <c r="H11" s="32">
        <f>JULIO!F11</f>
        <v>8</v>
      </c>
      <c r="I11" s="32">
        <f>AGOSTO!F13</f>
        <v>8</v>
      </c>
      <c r="J11" s="32">
        <f>SEPTIEMBRE!F11</f>
        <v>9</v>
      </c>
      <c r="K11" s="32">
        <f>OCTUBRE!F11</f>
        <v>10</v>
      </c>
      <c r="L11" s="32">
        <f>NOVIEMBRE!F11</f>
        <v>0</v>
      </c>
      <c r="M11" s="31">
        <f>DICIEMBRE!F11</f>
        <v>0</v>
      </c>
      <c r="N11" s="33">
        <f t="shared" si="0"/>
        <v>6.25</v>
      </c>
    </row>
    <row r="12" spans="1:23" ht="18" x14ac:dyDescent="0.25">
      <c r="A12" s="35">
        <v>15000589</v>
      </c>
      <c r="B12" s="31">
        <f>ENERO!F12</f>
        <v>120</v>
      </c>
      <c r="C12" s="31">
        <f>'FEBRERO '!F12</f>
        <v>92</v>
      </c>
      <c r="D12" s="31">
        <f>MARZO!F12</f>
        <v>91</v>
      </c>
      <c r="E12" s="31">
        <f>ABRIL!F12</f>
        <v>119</v>
      </c>
      <c r="F12" s="31">
        <f>MAYO!F12</f>
        <v>118</v>
      </c>
      <c r="G12" s="32">
        <f>JUNIO!F12</f>
        <v>243</v>
      </c>
      <c r="H12" s="32">
        <f>JULIO!F12</f>
        <v>140</v>
      </c>
      <c r="I12" s="32">
        <f>AGOSTO!F14</f>
        <v>90</v>
      </c>
      <c r="J12" s="32">
        <f>SEPTIEMBRE!F12</f>
        <v>122</v>
      </c>
      <c r="K12" s="32">
        <f>OCTUBRE!F12</f>
        <v>102</v>
      </c>
      <c r="L12" s="32">
        <f>NOVIEMBRE!F12</f>
        <v>119</v>
      </c>
      <c r="M12" s="31">
        <f>DICIEMBRE!F12</f>
        <v>103</v>
      </c>
      <c r="N12" s="33">
        <f t="shared" si="0"/>
        <v>121.58333333333333</v>
      </c>
    </row>
    <row r="13" spans="1:23" ht="18" x14ac:dyDescent="0.25">
      <c r="A13" s="35">
        <v>17330545</v>
      </c>
      <c r="B13" s="31">
        <f>ENERO!F13</f>
        <v>2</v>
      </c>
      <c r="C13" s="31">
        <f>'FEBRERO '!F13</f>
        <v>2</v>
      </c>
      <c r="D13" s="31">
        <f>MARZO!F13</f>
        <v>1</v>
      </c>
      <c r="E13" s="31">
        <f>ABRIL!F13</f>
        <v>1</v>
      </c>
      <c r="F13" s="31">
        <f>MAYO!F13</f>
        <v>2</v>
      </c>
      <c r="G13" s="32">
        <f>JUNIO!F13</f>
        <v>2</v>
      </c>
      <c r="H13" s="32">
        <f>JULIO!F13</f>
        <v>2</v>
      </c>
      <c r="I13" s="32">
        <f>AGOSTO!F16</f>
        <v>3</v>
      </c>
      <c r="J13" s="32">
        <f>SEPTIEMBRE!F13</f>
        <v>1</v>
      </c>
      <c r="K13" s="32">
        <f>OCTUBRE!F13</f>
        <v>3</v>
      </c>
      <c r="L13" s="32">
        <f>NOVIEMBRE!F13</f>
        <v>0</v>
      </c>
      <c r="M13" s="31">
        <f>DICIEMBRE!F13</f>
        <v>0</v>
      </c>
      <c r="N13" s="33">
        <f t="shared" si="0"/>
        <v>1.5833333333333333</v>
      </c>
    </row>
    <row r="14" spans="1:23" ht="18" x14ac:dyDescent="0.25">
      <c r="A14" s="35">
        <v>20001020</v>
      </c>
      <c r="B14" s="31">
        <f>ENERO!F14</f>
        <v>1</v>
      </c>
      <c r="C14" s="31">
        <f>'FEBRERO '!F14</f>
        <v>2</v>
      </c>
      <c r="D14" s="31">
        <f>MARZO!F14</f>
        <v>2</v>
      </c>
      <c r="E14" s="31">
        <f>ABRIL!F14</f>
        <v>1</v>
      </c>
      <c r="F14" s="31">
        <f>MAYO!F14</f>
        <v>2</v>
      </c>
      <c r="G14" s="32">
        <f>JUNIO!F14</f>
        <v>3</v>
      </c>
      <c r="H14" s="32">
        <f>JULIO!F14</f>
        <v>3</v>
      </c>
      <c r="I14" s="32">
        <f>AGOSTO!F19</f>
        <v>127</v>
      </c>
      <c r="J14" s="32">
        <f>SEPTIEMBRE!F14</f>
        <v>4</v>
      </c>
      <c r="K14" s="32">
        <f>OCTUBRE!F15</f>
        <v>92</v>
      </c>
      <c r="L14" s="32">
        <f>NOVIEMBRE!F14</f>
        <v>0</v>
      </c>
      <c r="M14" s="31">
        <f>DICIEMBRE!F14</f>
        <v>0</v>
      </c>
      <c r="N14" s="33">
        <f t="shared" si="0"/>
        <v>19.75</v>
      </c>
    </row>
    <row r="15" spans="1:23" ht="18" x14ac:dyDescent="0.25">
      <c r="A15" s="35">
        <v>32951787</v>
      </c>
      <c r="B15" s="31">
        <f>ENERO!F18</f>
        <v>2528</v>
      </c>
      <c r="C15" s="31">
        <f>'FEBRERO '!F15</f>
        <v>92</v>
      </c>
      <c r="D15" s="31">
        <f>MARZO!F15</f>
        <v>92</v>
      </c>
      <c r="E15" s="31">
        <f>ABRIL!F18</f>
        <v>2573</v>
      </c>
      <c r="F15" s="31">
        <f>MAYO!F18</f>
        <v>2559</v>
      </c>
      <c r="G15" s="32">
        <f>JUNIO!F18</f>
        <v>2559</v>
      </c>
      <c r="H15" s="32">
        <f>JULIO!F18</f>
        <v>2551</v>
      </c>
      <c r="I15" s="32">
        <f>AGOSTO!F20</f>
        <v>2553</v>
      </c>
      <c r="J15" s="32">
        <f>SEPTIEMBRE!F15</f>
        <v>92</v>
      </c>
      <c r="K15" s="32">
        <f>OCTUBRE!F18</f>
        <v>2555</v>
      </c>
      <c r="L15" s="32">
        <f>NOVIEMBRE!F15</f>
        <v>92</v>
      </c>
      <c r="M15" s="31">
        <f>DICIEMBRE!F15</f>
        <v>92</v>
      </c>
      <c r="N15" s="33">
        <f>AVERAGE(B15:M15)</f>
        <v>1528.1666666666667</v>
      </c>
    </row>
    <row r="16" spans="1:23" ht="18" x14ac:dyDescent="0.25">
      <c r="A16" s="35">
        <v>161043</v>
      </c>
      <c r="B16" s="31">
        <v>402</v>
      </c>
      <c r="C16" s="31">
        <v>430</v>
      </c>
      <c r="D16" s="31">
        <v>368</v>
      </c>
      <c r="E16" s="31">
        <v>117</v>
      </c>
      <c r="F16" s="31">
        <v>150</v>
      </c>
      <c r="G16" s="32">
        <v>178</v>
      </c>
      <c r="H16" s="32">
        <v>178</v>
      </c>
      <c r="I16" s="32">
        <v>109</v>
      </c>
      <c r="J16" s="32">
        <f>SEPTIEMBRE!F16</f>
        <v>531</v>
      </c>
      <c r="K16" s="32">
        <v>578</v>
      </c>
      <c r="L16" s="32">
        <f>NOVIEMBRE!F16</f>
        <v>592</v>
      </c>
      <c r="M16" s="31">
        <f>DICIEMBRE!F16</f>
        <v>465</v>
      </c>
      <c r="N16" s="33">
        <f>AVERAGE(B16:M16)</f>
        <v>341.5</v>
      </c>
    </row>
    <row r="17" spans="1:14" ht="18" x14ac:dyDescent="0.25">
      <c r="A17" s="35">
        <v>8134968</v>
      </c>
      <c r="B17" s="31">
        <v>2</v>
      </c>
      <c r="C17" s="31">
        <v>2</v>
      </c>
      <c r="D17" s="31">
        <v>1</v>
      </c>
      <c r="E17" s="31">
        <v>9</v>
      </c>
      <c r="F17" s="31">
        <v>9</v>
      </c>
      <c r="G17" s="32">
        <v>11</v>
      </c>
      <c r="H17" s="32">
        <v>21</v>
      </c>
      <c r="I17" s="32">
        <v>8</v>
      </c>
      <c r="J17" s="32">
        <f>SEPTIEMBRE!F17</f>
        <v>8</v>
      </c>
      <c r="K17" s="32">
        <v>10</v>
      </c>
      <c r="L17" s="32">
        <f>NOVIEMBRE!F17</f>
        <v>0</v>
      </c>
      <c r="M17" s="31">
        <f>DICIEMBRE!F17</f>
        <v>0</v>
      </c>
      <c r="N17" s="33">
        <f t="shared" ref="N17:N19" si="1">AVERAGE(B17:M17)</f>
        <v>6.75</v>
      </c>
    </row>
    <row r="18" spans="1:14" ht="18" x14ac:dyDescent="0.25">
      <c r="A18" s="35">
        <v>11023163</v>
      </c>
      <c r="B18" s="31">
        <v>2</v>
      </c>
      <c r="C18" s="31">
        <v>2</v>
      </c>
      <c r="D18" s="31">
        <v>1</v>
      </c>
      <c r="E18" s="31">
        <v>1</v>
      </c>
      <c r="F18" s="31">
        <v>2</v>
      </c>
      <c r="G18" s="32">
        <v>2</v>
      </c>
      <c r="H18" s="32">
        <v>2</v>
      </c>
      <c r="I18" s="32">
        <v>2</v>
      </c>
      <c r="J18" s="32">
        <v>1</v>
      </c>
      <c r="K18" s="32">
        <v>3</v>
      </c>
      <c r="L18" s="32">
        <f>NOVIEMBRE!F18</f>
        <v>2555</v>
      </c>
      <c r="M18" s="31">
        <f>DICIEMBRE!F18</f>
        <v>2551</v>
      </c>
      <c r="N18" s="33">
        <f t="shared" si="1"/>
        <v>427</v>
      </c>
    </row>
    <row r="19" spans="1:14" ht="18" x14ac:dyDescent="0.25">
      <c r="A19" s="34" t="s">
        <v>49</v>
      </c>
      <c r="B19" s="30">
        <f t="shared" ref="B19:I19" si="2">SUM(B10:B18)</f>
        <v>3466</v>
      </c>
      <c r="C19" s="30">
        <f t="shared" si="2"/>
        <v>1061</v>
      </c>
      <c r="D19" s="30">
        <f t="shared" si="2"/>
        <v>931</v>
      </c>
      <c r="E19" s="30">
        <f t="shared" si="2"/>
        <v>3252</v>
      </c>
      <c r="F19" s="30">
        <f t="shared" si="2"/>
        <v>3116</v>
      </c>
      <c r="G19" s="30">
        <f t="shared" si="2"/>
        <v>3284</v>
      </c>
      <c r="H19" s="30">
        <f>SUM(H10:H18)</f>
        <v>3388</v>
      </c>
      <c r="I19" s="30">
        <f t="shared" si="2"/>
        <v>2919</v>
      </c>
      <c r="J19" s="30">
        <f>SUM(J10:J18)</f>
        <v>1994</v>
      </c>
      <c r="K19" s="30">
        <f>SUM(K10:K18)</f>
        <v>3931</v>
      </c>
      <c r="L19" s="30">
        <f>SUM(L12:L18)</f>
        <v>3358</v>
      </c>
      <c r="M19" s="30">
        <f>SUM(M12:M18)</f>
        <v>3211</v>
      </c>
      <c r="N19" s="33">
        <f t="shared" si="1"/>
        <v>2825.9166666666665</v>
      </c>
    </row>
    <row r="21" spans="1:14" x14ac:dyDescent="0.25">
      <c r="G21">
        <f>SUM(B19:M19)</f>
        <v>33911</v>
      </c>
    </row>
    <row r="22" spans="1:14" x14ac:dyDescent="0.25">
      <c r="G22">
        <f>SUM(B10:M10)</f>
        <v>4480</v>
      </c>
    </row>
  </sheetData>
  <mergeCells count="10">
    <mergeCell ref="B8:N8"/>
    <mergeCell ref="A8:A9"/>
    <mergeCell ref="A1:A4"/>
    <mergeCell ref="B1:L1"/>
    <mergeCell ref="M1:N1"/>
    <mergeCell ref="B2:L2"/>
    <mergeCell ref="M2:N3"/>
    <mergeCell ref="B3:L3"/>
    <mergeCell ref="B4:L4"/>
    <mergeCell ref="M4:N4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23"/>
  <sheetViews>
    <sheetView tabSelected="1" topLeftCell="L7" zoomScale="85" zoomScaleNormal="85" workbookViewId="0">
      <selection activeCell="D10" sqref="D10"/>
    </sheetView>
  </sheetViews>
  <sheetFormatPr baseColWidth="10" defaultRowHeight="15" x14ac:dyDescent="0.25"/>
  <cols>
    <col min="1" max="1" width="20.140625" customWidth="1"/>
    <col min="2" max="2" width="14.7109375" customWidth="1"/>
    <col min="3" max="3" width="16.140625" customWidth="1"/>
    <col min="4" max="4" width="20" customWidth="1"/>
    <col min="5" max="5" width="14.7109375" customWidth="1"/>
    <col min="6" max="6" width="18.140625" customWidth="1"/>
    <col min="7" max="7" width="18.28515625" customWidth="1"/>
    <col min="8" max="8" width="18.7109375" customWidth="1"/>
    <col min="9" max="9" width="14.7109375" customWidth="1"/>
    <col min="10" max="10" width="18.28515625" customWidth="1"/>
    <col min="11" max="11" width="18.140625" customWidth="1"/>
    <col min="12" max="13" width="14.7109375" customWidth="1"/>
    <col min="14" max="14" width="18.7109375" customWidth="1"/>
  </cols>
  <sheetData>
    <row r="1" spans="1:23" ht="16.5" x14ac:dyDescent="0.25">
      <c r="A1" s="125"/>
      <c r="B1" s="146" t="s">
        <v>46</v>
      </c>
      <c r="C1" s="147"/>
      <c r="D1" s="147"/>
      <c r="E1" s="147"/>
      <c r="F1" s="147"/>
      <c r="G1" s="147"/>
      <c r="H1" s="147"/>
      <c r="I1" s="147"/>
      <c r="J1" s="147"/>
      <c r="K1" s="147"/>
      <c r="L1" s="148"/>
      <c r="M1" s="127" t="s">
        <v>45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31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9" t="s">
        <v>1</v>
      </c>
      <c r="B6" s="14">
        <v>2024</v>
      </c>
      <c r="C6" s="20"/>
      <c r="D6" s="21"/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16.5" customHeight="1" x14ac:dyDescent="0.25">
      <c r="A8" s="130" t="s">
        <v>7</v>
      </c>
      <c r="B8" s="130" t="s">
        <v>10</v>
      </c>
      <c r="C8" s="149" t="s">
        <v>19</v>
      </c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</row>
    <row r="9" spans="1:23" ht="36.75" customHeight="1" x14ac:dyDescent="0.25">
      <c r="A9" s="130"/>
      <c r="B9" s="130"/>
      <c r="C9" s="4" t="s">
        <v>11</v>
      </c>
      <c r="D9" s="4" t="s">
        <v>12</v>
      </c>
      <c r="E9" s="9" t="s">
        <v>13</v>
      </c>
      <c r="F9" s="4" t="s">
        <v>14</v>
      </c>
      <c r="G9" s="9" t="s">
        <v>15</v>
      </c>
      <c r="H9" s="28" t="s">
        <v>48</v>
      </c>
      <c r="I9" s="4" t="s">
        <v>33</v>
      </c>
      <c r="J9" s="4" t="s">
        <v>16</v>
      </c>
      <c r="K9" s="9" t="s">
        <v>47</v>
      </c>
      <c r="L9" s="4" t="s">
        <v>34</v>
      </c>
      <c r="M9" s="4" t="s">
        <v>39</v>
      </c>
      <c r="N9" s="4" t="s">
        <v>17</v>
      </c>
    </row>
    <row r="10" spans="1:23" ht="18" x14ac:dyDescent="0.25">
      <c r="A10" s="6" t="s">
        <v>18</v>
      </c>
      <c r="B10" s="6">
        <f>ENERO!F19</f>
        <v>3398</v>
      </c>
      <c r="C10" s="7">
        <f>ENERO!G19</f>
        <v>75544</v>
      </c>
      <c r="D10" s="7">
        <f>ENERO!H19</f>
        <v>6295375.9500000002</v>
      </c>
      <c r="E10" s="7">
        <f>ENERO!I19</f>
        <v>0</v>
      </c>
      <c r="F10" s="7">
        <f>ENERO!J19</f>
        <v>44042</v>
      </c>
      <c r="G10" s="7">
        <f>ENERO!K19</f>
        <v>2615780.87</v>
      </c>
      <c r="H10" s="7">
        <f>ENERO!L19</f>
        <v>0</v>
      </c>
      <c r="I10" s="7">
        <v>0</v>
      </c>
      <c r="J10" s="8">
        <f>ENERO!M19</f>
        <v>4.8800000000000097</v>
      </c>
      <c r="K10" s="7">
        <v>0</v>
      </c>
      <c r="L10" s="7">
        <v>0</v>
      </c>
      <c r="M10" s="7">
        <v>0</v>
      </c>
      <c r="N10" s="18">
        <f>ENERO!N19</f>
        <v>9030747.6999999993</v>
      </c>
    </row>
    <row r="11" spans="1:23" ht="18" x14ac:dyDescent="0.25">
      <c r="A11" s="6" t="s">
        <v>20</v>
      </c>
      <c r="B11" s="6">
        <f>'FEBRERO '!F16</f>
        <v>294</v>
      </c>
      <c r="C11" s="7">
        <f>'FEBRERO '!G16</f>
        <v>7952</v>
      </c>
      <c r="D11" s="7">
        <f>'FEBRERO '!H16</f>
        <v>514594.08</v>
      </c>
      <c r="E11" s="7">
        <f>'FEBRERO '!I16</f>
        <v>0</v>
      </c>
      <c r="F11" s="7">
        <f>'FEBRERO '!J16</f>
        <v>4636</v>
      </c>
      <c r="G11" s="7">
        <f>'FEBRERO '!K16</f>
        <v>213820.32</v>
      </c>
      <c r="H11" s="7">
        <f>'FEBRERO '!L16</f>
        <v>0</v>
      </c>
      <c r="I11" s="7">
        <v>0</v>
      </c>
      <c r="J11" s="8">
        <f>'FEBRERO '!M16</f>
        <v>-2.4</v>
      </c>
      <c r="K11" s="7">
        <v>0</v>
      </c>
      <c r="L11" s="7">
        <v>0</v>
      </c>
      <c r="M11" s="7">
        <v>0</v>
      </c>
      <c r="N11" s="18">
        <f>'FEBRERO '!N16</f>
        <v>741000.00000000012</v>
      </c>
    </row>
    <row r="12" spans="1:23" ht="18" x14ac:dyDescent="0.25">
      <c r="A12" s="6" t="s">
        <v>21</v>
      </c>
      <c r="B12" s="6">
        <f>MARZO!F16</f>
        <v>477</v>
      </c>
      <c r="C12" s="7">
        <f>MARZO!G16</f>
        <v>7952</v>
      </c>
      <c r="D12" s="7">
        <f>MARZO!H16</f>
        <v>834902.64</v>
      </c>
      <c r="E12" s="7">
        <f>MARZO!I16</f>
        <v>0</v>
      </c>
      <c r="F12" s="7">
        <f>MARZO!J16</f>
        <v>4636</v>
      </c>
      <c r="G12" s="7">
        <f>MARZO!K16</f>
        <v>346912.56</v>
      </c>
      <c r="H12" s="7">
        <v>0</v>
      </c>
      <c r="I12" s="7">
        <v>0</v>
      </c>
      <c r="J12" s="8">
        <f>MARZO!M16</f>
        <v>-3.2</v>
      </c>
      <c r="K12" s="7">
        <v>0</v>
      </c>
      <c r="L12" s="7">
        <v>0</v>
      </c>
      <c r="M12" s="7">
        <v>0</v>
      </c>
      <c r="N12" s="18">
        <f>MARZO!N16</f>
        <v>1194400</v>
      </c>
    </row>
    <row r="13" spans="1:23" ht="18" x14ac:dyDescent="0.25">
      <c r="A13" s="6" t="s">
        <v>22</v>
      </c>
      <c r="B13" s="6">
        <f>ABRIL!F19</f>
        <v>3519</v>
      </c>
      <c r="C13" s="7">
        <f>ABRIL!G19</f>
        <v>77680</v>
      </c>
      <c r="D13" s="7">
        <f>ABRIL!H19</f>
        <v>7223569.6899999995</v>
      </c>
      <c r="E13" s="7">
        <f>ABRIL!I19</f>
        <v>0</v>
      </c>
      <c r="F13" s="7">
        <f>ABRIL!J19</f>
        <v>45282</v>
      </c>
      <c r="G13" s="7">
        <f>ABRIL!K19</f>
        <v>2993940.3899999997</v>
      </c>
      <c r="H13" s="7">
        <v>0</v>
      </c>
      <c r="I13" s="7">
        <v>0</v>
      </c>
      <c r="J13" s="8">
        <f>ABRIL!M19</f>
        <v>-71.849999999999994</v>
      </c>
      <c r="K13" s="7">
        <v>0</v>
      </c>
      <c r="L13" s="7">
        <v>0</v>
      </c>
      <c r="M13" s="7">
        <v>0</v>
      </c>
      <c r="N13" s="18">
        <f>ABRIL!N19</f>
        <v>10340400.23</v>
      </c>
    </row>
    <row r="14" spans="1:23" ht="18" x14ac:dyDescent="0.25">
      <c r="A14" s="6" t="s">
        <v>23</v>
      </c>
      <c r="B14" s="6">
        <f>MAYO!F19</f>
        <v>3699</v>
      </c>
      <c r="C14" s="7">
        <f>MAYO!G19</f>
        <v>78080.5</v>
      </c>
      <c r="D14" s="7">
        <f>MAYO!H19</f>
        <v>6925631.120000001</v>
      </c>
      <c r="E14" s="7">
        <f>MAYO!I19</f>
        <v>0</v>
      </c>
      <c r="F14" s="7">
        <f>MAYO!J19</f>
        <v>45514.5</v>
      </c>
      <c r="G14" s="7">
        <f>MAYO!K19</f>
        <v>2869114.56</v>
      </c>
      <c r="H14" s="7">
        <f>MAYO!L19</f>
        <v>0</v>
      </c>
      <c r="I14" s="7">
        <v>0</v>
      </c>
      <c r="J14" s="8">
        <f>MAYO!M19</f>
        <v>-41.66</v>
      </c>
      <c r="K14" s="7">
        <v>0</v>
      </c>
      <c r="L14" s="7">
        <v>0</v>
      </c>
      <c r="M14" s="7">
        <v>0</v>
      </c>
      <c r="N14" s="18">
        <f>MAYO!N19</f>
        <v>9918299.0199999996</v>
      </c>
    </row>
    <row r="15" spans="1:23" ht="18" x14ac:dyDescent="0.25">
      <c r="A15" s="6" t="s">
        <v>4</v>
      </c>
      <c r="B15" s="6">
        <f>JUNIO!F19</f>
        <v>3944</v>
      </c>
      <c r="C15" s="7">
        <f>JUNIO!G19</f>
        <v>78080.5</v>
      </c>
      <c r="D15" s="7">
        <f>JUNIO!H19</f>
        <v>7348184.629999999</v>
      </c>
      <c r="E15" s="7">
        <f>JUNIO!I19</f>
        <v>0</v>
      </c>
      <c r="F15" s="7">
        <f>JUNIO!J19</f>
        <v>45514.5</v>
      </c>
      <c r="G15" s="7">
        <f>JUNIO!K19</f>
        <v>3044172.06</v>
      </c>
      <c r="H15" s="7">
        <f>JUNIO!L19</f>
        <v>0</v>
      </c>
      <c r="I15" s="7">
        <v>0</v>
      </c>
      <c r="J15" s="8">
        <f>JUNIO!M19</f>
        <v>-61.879999999999981</v>
      </c>
      <c r="K15" s="7">
        <v>0</v>
      </c>
      <c r="L15" s="7">
        <v>0</v>
      </c>
      <c r="M15" s="7">
        <v>0</v>
      </c>
      <c r="N15" s="18">
        <f>JUNIO!N19</f>
        <v>10515889.809999999</v>
      </c>
    </row>
    <row r="16" spans="1:23" ht="18" x14ac:dyDescent="0.25">
      <c r="A16" s="6" t="s">
        <v>24</v>
      </c>
      <c r="B16" s="6">
        <f>JULIO!F19</f>
        <v>3848</v>
      </c>
      <c r="C16" s="7">
        <f>JULIO!G19</f>
        <v>78080.5</v>
      </c>
      <c r="D16" s="7">
        <f>JULIO!H19</f>
        <v>7392875.1500000004</v>
      </c>
      <c r="E16" s="7">
        <f>JUNIO!I20</f>
        <v>0</v>
      </c>
      <c r="F16" s="7">
        <f>JULIO!J19</f>
        <v>45513.5</v>
      </c>
      <c r="G16" s="7">
        <f>JULIO!J19</f>
        <v>45513.5</v>
      </c>
      <c r="H16" s="7">
        <f>JULIO!K13</f>
        <v>1348.9</v>
      </c>
      <c r="I16" s="7">
        <v>0</v>
      </c>
      <c r="J16" s="8">
        <f>JULIO!L19</f>
        <v>0</v>
      </c>
      <c r="K16" s="7">
        <v>0</v>
      </c>
      <c r="L16" s="7">
        <v>0</v>
      </c>
      <c r="M16" s="7">
        <v>0</v>
      </c>
      <c r="N16" s="18">
        <f>JULIO!N19</f>
        <v>10578998.99</v>
      </c>
    </row>
    <row r="17" spans="1:14" ht="18" x14ac:dyDescent="0.25">
      <c r="A17" s="6" t="s">
        <v>25</v>
      </c>
      <c r="B17" s="6">
        <f>AGOSTO!F21</f>
        <v>3488</v>
      </c>
      <c r="C17" s="7">
        <f>AGOSTO!G21</f>
        <v>77990.5</v>
      </c>
      <c r="D17" s="7">
        <f>AGOSTO!H21</f>
        <v>6321994.5099999998</v>
      </c>
      <c r="E17" s="7">
        <f>AGOSTO!I21</f>
        <v>0</v>
      </c>
      <c r="F17" s="7">
        <f>AGOSTO!J21</f>
        <v>45514.5</v>
      </c>
      <c r="G17" s="7">
        <f>AGOSTO!K21</f>
        <v>2619013.11</v>
      </c>
      <c r="H17" s="7">
        <f>AGOSTO!L21</f>
        <v>0</v>
      </c>
      <c r="I17" s="7">
        <v>0</v>
      </c>
      <c r="J17" s="8">
        <f>AGOSTO!M21</f>
        <v>-232.63</v>
      </c>
      <c r="K17" s="7">
        <v>0</v>
      </c>
      <c r="L17" s="7">
        <v>0</v>
      </c>
      <c r="M17" s="7">
        <v>0</v>
      </c>
      <c r="N17" s="18">
        <f>AGOSTO!N21</f>
        <v>13761637.99</v>
      </c>
    </row>
    <row r="18" spans="1:14" ht="18" x14ac:dyDescent="0.25">
      <c r="A18" s="6" t="s">
        <v>26</v>
      </c>
      <c r="B18" s="6">
        <f>SEPTIEMBRE!F16</f>
        <v>531</v>
      </c>
      <c r="C18" s="7">
        <f>SEPTIEMBRE!G16</f>
        <v>8470.4</v>
      </c>
      <c r="D18" s="7">
        <f>SEPTIEMBRE!H16</f>
        <v>997202.07</v>
      </c>
      <c r="E18" s="7">
        <f>SEPTIEMBRE!I16</f>
        <v>0</v>
      </c>
      <c r="F18" s="7">
        <f>SEPTIEMBRE!J16</f>
        <v>4937.8999999999996</v>
      </c>
      <c r="G18" s="7">
        <f>SEPTIEMBRE!K16</f>
        <v>426164.67</v>
      </c>
      <c r="H18" s="7">
        <f>SEPTIEMBRE!L16</f>
        <v>0</v>
      </c>
      <c r="I18" s="7">
        <v>0</v>
      </c>
      <c r="J18" s="8">
        <f>SEPTIEMBRE!M16</f>
        <v>24.96</v>
      </c>
      <c r="K18" s="7">
        <v>0</v>
      </c>
      <c r="L18" s="7">
        <v>0</v>
      </c>
      <c r="M18" s="7">
        <v>0</v>
      </c>
      <c r="N18" s="18">
        <f>SEPTIEMBRE!P16</f>
        <v>1436800</v>
      </c>
    </row>
    <row r="19" spans="1:14" ht="18" x14ac:dyDescent="0.25">
      <c r="A19" s="6" t="s">
        <v>27</v>
      </c>
      <c r="B19" s="6">
        <f>OCTUBRE!F19</f>
        <v>3852</v>
      </c>
      <c r="C19" s="7">
        <f>OCTUBRE!G19</f>
        <v>80468.800000000003</v>
      </c>
      <c r="D19" s="7">
        <f>OCTUBRE!H19</f>
        <v>7770476.4699999997</v>
      </c>
      <c r="E19" s="7">
        <f>OCTUBRE!I19</f>
        <v>0</v>
      </c>
      <c r="F19" s="7">
        <f>OCTUBRE!J19</f>
        <v>46920.05000000001</v>
      </c>
      <c r="G19" s="7">
        <f>OCTUBRE!K19</f>
        <v>3320793.89</v>
      </c>
      <c r="H19" s="7">
        <f>OCTUBRE!L19</f>
        <v>0</v>
      </c>
      <c r="I19" s="7">
        <v>0</v>
      </c>
      <c r="J19" s="8">
        <f>OCTUBRE!M19</f>
        <v>-49.19</v>
      </c>
      <c r="K19" s="7">
        <v>0</v>
      </c>
      <c r="L19" s="7">
        <v>0</v>
      </c>
      <c r="M19" s="7">
        <v>0</v>
      </c>
      <c r="N19" s="18">
        <f>OCTUBRE!N19</f>
        <v>11218610.02</v>
      </c>
    </row>
    <row r="20" spans="1:14" ht="18" x14ac:dyDescent="0.25">
      <c r="A20" s="6" t="s">
        <v>28</v>
      </c>
      <c r="B20" s="6">
        <f>NOVIEMBRE!F16</f>
        <v>592</v>
      </c>
      <c r="C20" s="7">
        <f>NOVIEMBRE!G16</f>
        <v>8470.4</v>
      </c>
      <c r="D20" s="7">
        <f>NOVIEMBRE!H16</f>
        <v>1111758.24</v>
      </c>
      <c r="E20" s="7">
        <f>NOVIEMBRE!I16</f>
        <v>0</v>
      </c>
      <c r="F20" s="7">
        <f>NOVIEMBRE!J16</f>
        <v>4937.8999999999996</v>
      </c>
      <c r="G20" s="7">
        <f>NOVIEMBRE!K16</f>
        <v>475121.44</v>
      </c>
      <c r="H20" s="7">
        <f>NOVIEMBRE!L16</f>
        <v>0</v>
      </c>
      <c r="I20" s="7">
        <v>0</v>
      </c>
      <c r="J20" s="8">
        <f>NOVIEMBRE!M16</f>
        <v>12.02</v>
      </c>
      <c r="K20" s="7">
        <v>0</v>
      </c>
      <c r="L20" s="7">
        <v>0</v>
      </c>
      <c r="M20" s="7">
        <v>0</v>
      </c>
      <c r="N20" s="18">
        <f>NOVIEMBRE!N16</f>
        <v>1600299.9999999998</v>
      </c>
    </row>
    <row r="21" spans="1:14" ht="18" x14ac:dyDescent="0.25">
      <c r="A21" s="6" t="s">
        <v>29</v>
      </c>
      <c r="B21" s="6">
        <f>DICIEMBRE!F16</f>
        <v>465</v>
      </c>
      <c r="C21" s="7">
        <f>DICIEMBRE!G16</f>
        <v>8470.4</v>
      </c>
      <c r="D21" s="7">
        <f>DICIEMBRE!H16</f>
        <v>873256.05</v>
      </c>
      <c r="E21" s="7" t="str">
        <f>DICIEMBRE!I16</f>
        <v xml:space="preserve"> $ -   </v>
      </c>
      <c r="F21" s="7">
        <f>DICIEMBRE!J16</f>
        <v>4937.8999999999996</v>
      </c>
      <c r="G21" s="7">
        <f>DICIEMBRE!K16</f>
        <v>373195.05</v>
      </c>
      <c r="H21" s="7">
        <f>DICIEMBRE!L16</f>
        <v>0</v>
      </c>
      <c r="I21" s="7">
        <v>0</v>
      </c>
      <c r="J21" s="8">
        <f>DICIEMBRE!M16</f>
        <v>-59.4</v>
      </c>
      <c r="K21" s="7">
        <v>0</v>
      </c>
      <c r="L21" s="7">
        <v>0</v>
      </c>
      <c r="M21" s="7">
        <v>0</v>
      </c>
      <c r="N21" s="18">
        <f>DICIEMBRE!N16</f>
        <v>1259800</v>
      </c>
    </row>
    <row r="22" spans="1:14" ht="18" x14ac:dyDescent="0.25">
      <c r="A22" s="16" t="s">
        <v>40</v>
      </c>
      <c r="B22" s="26">
        <f>SUM(B10:B21)</f>
        <v>28107</v>
      </c>
      <c r="C22" s="26">
        <f t="shared" ref="C22:M22" si="0">SUM(C10:C21)</f>
        <v>587240.00000000012</v>
      </c>
      <c r="D22" s="26">
        <f t="shared" si="0"/>
        <v>53609820.599999994</v>
      </c>
      <c r="E22" s="26">
        <f t="shared" si="0"/>
        <v>0</v>
      </c>
      <c r="F22" s="26">
        <f t="shared" si="0"/>
        <v>342386.75000000006</v>
      </c>
      <c r="G22" s="26">
        <f>SUM(G10:G21)</f>
        <v>19343542.420000002</v>
      </c>
      <c r="H22" s="23">
        <f t="shared" si="0"/>
        <v>1348.9</v>
      </c>
      <c r="I22" s="23">
        <f t="shared" si="0"/>
        <v>0</v>
      </c>
      <c r="J22" s="26">
        <f t="shared" si="0"/>
        <v>-480.34999999999997</v>
      </c>
      <c r="K22" s="16">
        <f t="shared" si="0"/>
        <v>0</v>
      </c>
      <c r="L22" s="16">
        <f t="shared" si="0"/>
        <v>0</v>
      </c>
      <c r="M22" s="16">
        <f t="shared" si="0"/>
        <v>0</v>
      </c>
      <c r="N22" s="17">
        <f>SUM(N10:N21)</f>
        <v>81596883.760000005</v>
      </c>
    </row>
    <row r="23" spans="1:14" ht="18" x14ac:dyDescent="0.25">
      <c r="A23" s="22" t="s">
        <v>30</v>
      </c>
      <c r="B23" s="27">
        <f>AVERAGE(B10:B21)</f>
        <v>2342.25</v>
      </c>
      <c r="C23" s="27">
        <f t="shared" ref="C23:M23" si="1">AVERAGE(C10:C21)</f>
        <v>48936.666666666679</v>
      </c>
      <c r="D23" s="27">
        <f t="shared" si="1"/>
        <v>4467485.05</v>
      </c>
      <c r="E23" s="27">
        <f t="shared" si="1"/>
        <v>0</v>
      </c>
      <c r="F23" s="27">
        <f t="shared" si="1"/>
        <v>28532.229166666672</v>
      </c>
      <c r="G23" s="27">
        <f t="shared" si="1"/>
        <v>1611961.8683333334</v>
      </c>
      <c r="H23" s="24">
        <f t="shared" si="1"/>
        <v>112.40833333333335</v>
      </c>
      <c r="I23" s="24">
        <f t="shared" si="1"/>
        <v>0</v>
      </c>
      <c r="J23" s="25">
        <f t="shared" si="1"/>
        <v>-40.029166666666661</v>
      </c>
      <c r="K23" s="22">
        <f t="shared" si="1"/>
        <v>0</v>
      </c>
      <c r="L23" s="22">
        <f t="shared" si="1"/>
        <v>0</v>
      </c>
      <c r="M23" s="22">
        <f t="shared" si="1"/>
        <v>0</v>
      </c>
      <c r="N23" s="19">
        <f>AVERAGE(N10:N21)</f>
        <v>6799740.3133333335</v>
      </c>
    </row>
  </sheetData>
  <mergeCells count="11">
    <mergeCell ref="C8:N8"/>
    <mergeCell ref="A8:A9"/>
    <mergeCell ref="B8:B9"/>
    <mergeCell ref="A1:A4"/>
    <mergeCell ref="B1:L1"/>
    <mergeCell ref="M1:N1"/>
    <mergeCell ref="B2:L2"/>
    <mergeCell ref="M2:N3"/>
    <mergeCell ref="B3:L3"/>
    <mergeCell ref="B4:L4"/>
    <mergeCell ref="M4:N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9"/>
  <sheetViews>
    <sheetView topLeftCell="F1" zoomScale="70" zoomScaleNormal="70" workbookViewId="0">
      <selection activeCell="N18" sqref="N18"/>
    </sheetView>
  </sheetViews>
  <sheetFormatPr baseColWidth="10" defaultRowHeight="15" x14ac:dyDescent="0.25"/>
  <cols>
    <col min="1" max="2" width="14.7109375" customWidth="1"/>
    <col min="3" max="3" width="22" customWidth="1"/>
    <col min="4" max="4" width="15.7109375" customWidth="1"/>
    <col min="5" max="6" width="14.7109375" customWidth="1"/>
    <col min="7" max="7" width="20.42578125" customWidth="1"/>
    <col min="8" max="8" width="16.7109375" customWidth="1"/>
    <col min="9" max="9" width="14.7109375" customWidth="1"/>
    <col min="10" max="10" width="23.85546875" customWidth="1"/>
    <col min="11" max="11" width="18.140625" customWidth="1"/>
    <col min="12" max="12" width="20.85546875" customWidth="1"/>
    <col min="13" max="13" width="21.42578125" customWidth="1"/>
    <col min="14" max="14" width="20" customWidth="1"/>
    <col min="15" max="15" width="31.28515625" customWidth="1"/>
    <col min="16" max="16" width="38.7109375" customWidth="1"/>
  </cols>
  <sheetData>
    <row r="1" spans="1:23" ht="16.5" x14ac:dyDescent="0.25">
      <c r="A1" s="125"/>
      <c r="B1" s="126" t="s">
        <v>46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41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9" t="s">
        <v>1</v>
      </c>
      <c r="B6" s="14">
        <v>2025</v>
      </c>
      <c r="C6" s="5" t="s">
        <v>2</v>
      </c>
      <c r="D6" s="15" t="s">
        <v>20</v>
      </c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16.5" customHeight="1" x14ac:dyDescent="0.25">
      <c r="A8" s="129" t="s">
        <v>6</v>
      </c>
      <c r="B8" s="130" t="s">
        <v>36</v>
      </c>
      <c r="C8" s="130" t="s">
        <v>7</v>
      </c>
      <c r="D8" s="130" t="s">
        <v>8</v>
      </c>
      <c r="E8" s="130" t="s">
        <v>9</v>
      </c>
      <c r="F8" s="130" t="s">
        <v>10</v>
      </c>
      <c r="G8" s="129" t="s">
        <v>19</v>
      </c>
      <c r="H8" s="129"/>
      <c r="I8" s="129"/>
      <c r="J8" s="129"/>
      <c r="K8" s="129"/>
      <c r="L8" s="129"/>
      <c r="M8" s="129"/>
      <c r="N8" s="129"/>
      <c r="O8" s="36" t="s">
        <v>50</v>
      </c>
    </row>
    <row r="9" spans="1:23" ht="45" customHeight="1" x14ac:dyDescent="0.3">
      <c r="A9" s="129"/>
      <c r="B9" s="130"/>
      <c r="C9" s="130"/>
      <c r="D9" s="130"/>
      <c r="E9" s="130"/>
      <c r="F9" s="130"/>
      <c r="G9" s="62" t="s">
        <v>11</v>
      </c>
      <c r="H9" s="62" t="s">
        <v>12</v>
      </c>
      <c r="I9" s="61" t="s">
        <v>13</v>
      </c>
      <c r="J9" s="62" t="s">
        <v>14</v>
      </c>
      <c r="K9" s="61" t="s">
        <v>15</v>
      </c>
      <c r="L9" s="62" t="s">
        <v>32</v>
      </c>
      <c r="M9" s="62" t="s">
        <v>16</v>
      </c>
      <c r="N9" s="62" t="s">
        <v>17</v>
      </c>
      <c r="O9" s="37" t="s">
        <v>51</v>
      </c>
    </row>
    <row r="10" spans="1:23" ht="18" x14ac:dyDescent="0.25">
      <c r="A10" s="53">
        <v>161043</v>
      </c>
      <c r="B10" s="53">
        <v>3388365</v>
      </c>
      <c r="C10" s="53" t="s">
        <v>20</v>
      </c>
      <c r="D10" s="53">
        <v>3978</v>
      </c>
      <c r="E10" s="53">
        <v>4408</v>
      </c>
      <c r="F10" s="53">
        <f>(E10-D10)</f>
        <v>430</v>
      </c>
      <c r="G10" s="54">
        <v>11928</v>
      </c>
      <c r="H10" s="55">
        <v>1128956.3999999999</v>
      </c>
      <c r="I10" s="54"/>
      <c r="J10" s="54">
        <v>6954</v>
      </c>
      <c r="K10" s="55">
        <v>469095.6</v>
      </c>
      <c r="L10" s="53"/>
      <c r="M10" s="53">
        <v>-34</v>
      </c>
      <c r="N10" s="57">
        <f t="shared" ref="N10:N18" si="0">SUM(G10:M10)</f>
        <v>1616900</v>
      </c>
      <c r="O10" s="43">
        <v>45689</v>
      </c>
      <c r="P10" s="63" t="s">
        <v>55</v>
      </c>
    </row>
    <row r="11" spans="1:23" ht="18" x14ac:dyDescent="0.25">
      <c r="A11" s="53">
        <v>8134968</v>
      </c>
      <c r="B11" s="53">
        <v>3391745</v>
      </c>
      <c r="C11" s="53" t="s">
        <v>20</v>
      </c>
      <c r="D11" s="53">
        <v>6008</v>
      </c>
      <c r="E11" s="53">
        <v>6017</v>
      </c>
      <c r="F11" s="53">
        <f t="shared" ref="F11:F16" si="1">(E11-D11)</f>
        <v>9</v>
      </c>
      <c r="G11" s="54">
        <v>7952</v>
      </c>
      <c r="H11" s="55">
        <v>11027.02</v>
      </c>
      <c r="I11" s="54"/>
      <c r="J11" s="54">
        <v>4636</v>
      </c>
      <c r="K11" s="55">
        <v>4581.8599999999997</v>
      </c>
      <c r="L11" s="53"/>
      <c r="M11" s="53">
        <v>3.12</v>
      </c>
      <c r="N11" s="65">
        <f t="shared" si="0"/>
        <v>28200</v>
      </c>
      <c r="O11" s="46">
        <v>45689</v>
      </c>
      <c r="P11" s="63" t="s">
        <v>52</v>
      </c>
    </row>
    <row r="12" spans="1:23" ht="18" x14ac:dyDescent="0.25">
      <c r="A12" s="53">
        <v>32951787</v>
      </c>
      <c r="B12" s="53">
        <v>33915572</v>
      </c>
      <c r="C12" s="53" t="s">
        <v>20</v>
      </c>
      <c r="D12" s="53">
        <v>1125</v>
      </c>
      <c r="E12" s="53">
        <v>1217</v>
      </c>
      <c r="F12" s="53">
        <f t="shared" si="1"/>
        <v>92</v>
      </c>
      <c r="G12" s="54">
        <v>7952</v>
      </c>
      <c r="H12" s="55">
        <v>161029.44</v>
      </c>
      <c r="I12" s="54"/>
      <c r="J12" s="54">
        <v>4636</v>
      </c>
      <c r="K12" s="55">
        <v>66909.759999999995</v>
      </c>
      <c r="L12" s="53"/>
      <c r="M12" s="53">
        <v>-27.2</v>
      </c>
      <c r="N12" s="58">
        <f t="shared" si="0"/>
        <v>240500</v>
      </c>
      <c r="O12" s="46">
        <v>45689</v>
      </c>
      <c r="P12" s="52" t="s">
        <v>57</v>
      </c>
    </row>
    <row r="13" spans="1:23" ht="18" x14ac:dyDescent="0.25">
      <c r="A13" s="53">
        <v>11023163</v>
      </c>
      <c r="B13" s="53">
        <v>3389183</v>
      </c>
      <c r="C13" s="53" t="s">
        <v>20</v>
      </c>
      <c r="D13" s="53">
        <v>2253</v>
      </c>
      <c r="E13" s="53">
        <v>2255</v>
      </c>
      <c r="F13" s="53">
        <f t="shared" si="1"/>
        <v>2</v>
      </c>
      <c r="G13" s="54">
        <v>7952</v>
      </c>
      <c r="H13" s="55">
        <v>3150.58</v>
      </c>
      <c r="I13" s="54"/>
      <c r="J13" s="54">
        <v>4636</v>
      </c>
      <c r="K13" s="55">
        <v>1309.0999999999999</v>
      </c>
      <c r="L13" s="53"/>
      <c r="M13" s="53">
        <v>-47.68</v>
      </c>
      <c r="N13" s="58">
        <f t="shared" si="0"/>
        <v>17000</v>
      </c>
      <c r="O13" s="46">
        <v>45689</v>
      </c>
      <c r="P13" s="52" t="s">
        <v>53</v>
      </c>
    </row>
    <row r="14" spans="1:23" ht="30" x14ac:dyDescent="0.25">
      <c r="A14" s="53">
        <v>243007</v>
      </c>
      <c r="B14" s="53">
        <v>3387991</v>
      </c>
      <c r="C14" s="53" t="s">
        <v>20</v>
      </c>
      <c r="D14" s="53">
        <v>2464</v>
      </c>
      <c r="E14" s="53">
        <v>2466</v>
      </c>
      <c r="F14" s="53">
        <f t="shared" si="1"/>
        <v>2</v>
      </c>
      <c r="G14" s="54">
        <v>7952</v>
      </c>
      <c r="H14" s="55">
        <v>3500.64</v>
      </c>
      <c r="I14" s="54"/>
      <c r="J14" s="54">
        <v>4636</v>
      </c>
      <c r="K14" s="55">
        <v>1454.56</v>
      </c>
      <c r="L14" s="53"/>
      <c r="M14" s="56">
        <v>56.8</v>
      </c>
      <c r="N14" s="58">
        <f>SUM(G14:M14)</f>
        <v>17600</v>
      </c>
      <c r="O14" s="46">
        <v>45689</v>
      </c>
      <c r="P14" s="63" t="s">
        <v>56</v>
      </c>
    </row>
    <row r="15" spans="1:23" ht="30" x14ac:dyDescent="0.25">
      <c r="A15" s="53">
        <v>20001020</v>
      </c>
      <c r="B15" s="53">
        <v>3391573</v>
      </c>
      <c r="C15" s="53" t="s">
        <v>20</v>
      </c>
      <c r="D15" s="53">
        <v>5864</v>
      </c>
      <c r="E15" s="53">
        <v>5864</v>
      </c>
      <c r="F15" s="53">
        <v>92</v>
      </c>
      <c r="G15" s="54">
        <v>7952</v>
      </c>
      <c r="H15" s="55">
        <v>161029.44</v>
      </c>
      <c r="I15" s="54"/>
      <c r="J15" s="54">
        <v>4636</v>
      </c>
      <c r="K15" s="55">
        <v>66909.759999999995</v>
      </c>
      <c r="L15" s="53"/>
      <c r="M15" s="56">
        <v>-27.2</v>
      </c>
      <c r="N15" s="58">
        <f t="shared" si="0"/>
        <v>240500</v>
      </c>
      <c r="O15" s="46">
        <v>45689</v>
      </c>
      <c r="P15" s="63" t="s">
        <v>59</v>
      </c>
    </row>
    <row r="16" spans="1:23" ht="30" x14ac:dyDescent="0.25">
      <c r="A16" s="53">
        <v>15000589</v>
      </c>
      <c r="B16" s="53">
        <v>3392237</v>
      </c>
      <c r="C16" s="53" t="s">
        <v>20</v>
      </c>
      <c r="D16" s="53">
        <v>51444</v>
      </c>
      <c r="E16" s="53">
        <v>51738</v>
      </c>
      <c r="F16" s="53">
        <f t="shared" si="1"/>
        <v>294</v>
      </c>
      <c r="G16" s="54">
        <v>7952</v>
      </c>
      <c r="H16" s="55">
        <v>514594.08</v>
      </c>
      <c r="I16" s="54"/>
      <c r="J16" s="54">
        <v>4636</v>
      </c>
      <c r="K16" s="55">
        <v>213820.32</v>
      </c>
      <c r="L16" s="53"/>
      <c r="M16" s="56">
        <v>-2.4</v>
      </c>
      <c r="N16" s="58">
        <f t="shared" si="0"/>
        <v>741000.00000000012</v>
      </c>
      <c r="O16" s="46">
        <v>45689</v>
      </c>
      <c r="P16" s="63" t="s">
        <v>61</v>
      </c>
    </row>
    <row r="17" spans="1:16" ht="18" x14ac:dyDescent="0.25">
      <c r="A17" s="73">
        <v>919</v>
      </c>
      <c r="B17" s="53">
        <v>3394279</v>
      </c>
      <c r="C17" s="53" t="s">
        <v>20</v>
      </c>
      <c r="D17" s="53">
        <v>7650</v>
      </c>
      <c r="E17" s="59">
        <v>7722</v>
      </c>
      <c r="F17" s="53">
        <v>10</v>
      </c>
      <c r="G17" s="54">
        <v>7952</v>
      </c>
      <c r="H17" s="55">
        <v>126023.03999999999</v>
      </c>
      <c r="I17" s="54"/>
      <c r="J17" s="54">
        <v>4636</v>
      </c>
      <c r="K17" s="55">
        <v>52364.160000000003</v>
      </c>
      <c r="L17" s="53"/>
      <c r="M17" s="56">
        <v>24.8</v>
      </c>
      <c r="N17" s="58">
        <f t="shared" si="0"/>
        <v>190999.99999999997</v>
      </c>
      <c r="O17" s="46">
        <v>45689</v>
      </c>
      <c r="P17" s="63" t="s">
        <v>60</v>
      </c>
    </row>
    <row r="18" spans="1:16" ht="30" x14ac:dyDescent="0.25">
      <c r="A18" s="53">
        <v>17330545</v>
      </c>
      <c r="B18" s="53">
        <v>3399943</v>
      </c>
      <c r="C18" s="53" t="s">
        <v>20</v>
      </c>
      <c r="D18" s="53">
        <v>0</v>
      </c>
      <c r="E18" s="53">
        <v>0</v>
      </c>
      <c r="F18" s="53">
        <v>2552</v>
      </c>
      <c r="G18" s="54">
        <v>7952</v>
      </c>
      <c r="H18" s="55">
        <v>4466816.6399999997</v>
      </c>
      <c r="I18" s="54"/>
      <c r="J18" s="54">
        <v>4636</v>
      </c>
      <c r="K18" s="55">
        <v>1856018.56</v>
      </c>
      <c r="L18" s="53"/>
      <c r="M18" s="56">
        <v>76.8</v>
      </c>
      <c r="N18" s="57">
        <f t="shared" si="0"/>
        <v>6335499.9999999991</v>
      </c>
      <c r="O18" s="46">
        <v>45689</v>
      </c>
      <c r="P18" s="63" t="s">
        <v>58</v>
      </c>
    </row>
    <row r="19" spans="1:16" ht="18" x14ac:dyDescent="0.25">
      <c r="A19" s="124" t="s">
        <v>35</v>
      </c>
      <c r="B19" s="124"/>
      <c r="C19" s="124"/>
      <c r="D19" s="124"/>
      <c r="E19" s="124"/>
      <c r="F19" s="60">
        <f>SUM(F10:F18)</f>
        <v>3483</v>
      </c>
      <c r="G19" s="66">
        <f t="shared" ref="G19:M19" si="2">SUM(G10:G18)</f>
        <v>75544</v>
      </c>
      <c r="H19" s="66">
        <f t="shared" si="2"/>
        <v>6576127.2799999993</v>
      </c>
      <c r="I19" s="66">
        <f t="shared" si="2"/>
        <v>0</v>
      </c>
      <c r="J19" s="66">
        <f t="shared" si="2"/>
        <v>44042</v>
      </c>
      <c r="K19" s="66">
        <f t="shared" si="2"/>
        <v>2732463.68</v>
      </c>
      <c r="L19" s="66">
        <f t="shared" si="2"/>
        <v>0</v>
      </c>
      <c r="M19" s="60">
        <f t="shared" si="2"/>
        <v>23.039999999999992</v>
      </c>
      <c r="N19" s="64">
        <f>SUM(N10:N18)</f>
        <v>9428200</v>
      </c>
      <c r="O19" s="67"/>
      <c r="P19" s="68"/>
    </row>
  </sheetData>
  <mergeCells count="16">
    <mergeCell ref="A19:E19"/>
    <mergeCell ref="M2:N3"/>
    <mergeCell ref="M4:N4"/>
    <mergeCell ref="G8:N8"/>
    <mergeCell ref="A1:A4"/>
    <mergeCell ref="B1:L1"/>
    <mergeCell ref="B2:L2"/>
    <mergeCell ref="B3:L3"/>
    <mergeCell ref="B4:L4"/>
    <mergeCell ref="M1:N1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"/>
  <sheetViews>
    <sheetView topLeftCell="E10" zoomScale="40" zoomScaleNormal="40" workbookViewId="0">
      <selection activeCell="J19" sqref="J19"/>
    </sheetView>
  </sheetViews>
  <sheetFormatPr baseColWidth="10" defaultRowHeight="15" x14ac:dyDescent="0.25"/>
  <cols>
    <col min="1" max="2" width="14.7109375" customWidth="1"/>
    <col min="3" max="3" width="21.42578125" customWidth="1"/>
    <col min="4" max="4" width="15.7109375" customWidth="1"/>
    <col min="5" max="6" width="14.7109375" customWidth="1"/>
    <col min="7" max="7" width="19.42578125" customWidth="1"/>
    <col min="8" max="8" width="21.7109375" customWidth="1"/>
    <col min="9" max="9" width="14.7109375" customWidth="1"/>
    <col min="10" max="10" width="27.28515625" customWidth="1"/>
    <col min="11" max="11" width="31" customWidth="1"/>
    <col min="12" max="12" width="24.7109375" customWidth="1"/>
    <col min="13" max="13" width="20.140625" customWidth="1"/>
    <col min="14" max="14" width="27.42578125" customWidth="1"/>
    <col min="15" max="15" width="29.28515625" customWidth="1"/>
  </cols>
  <sheetData>
    <row r="1" spans="1:23" ht="16.5" x14ac:dyDescent="0.25">
      <c r="A1" s="125"/>
      <c r="B1" s="126" t="s">
        <v>46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41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9" t="s">
        <v>1</v>
      </c>
      <c r="B6" s="14">
        <v>2025</v>
      </c>
      <c r="C6" s="5" t="s">
        <v>2</v>
      </c>
      <c r="D6" s="15" t="s">
        <v>21</v>
      </c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16.5" customHeight="1" x14ac:dyDescent="0.25">
      <c r="A8" s="129" t="s">
        <v>6</v>
      </c>
      <c r="B8" s="130" t="s">
        <v>36</v>
      </c>
      <c r="C8" s="130" t="s">
        <v>7</v>
      </c>
      <c r="D8" s="130" t="s">
        <v>8</v>
      </c>
      <c r="E8" s="130" t="s">
        <v>9</v>
      </c>
      <c r="F8" s="130" t="s">
        <v>10</v>
      </c>
      <c r="G8" s="129" t="s">
        <v>19</v>
      </c>
      <c r="H8" s="129"/>
      <c r="I8" s="129"/>
      <c r="J8" s="129"/>
      <c r="K8" s="129"/>
      <c r="L8" s="129"/>
      <c r="M8" s="129"/>
      <c r="N8" s="129"/>
      <c r="O8" s="36" t="s">
        <v>50</v>
      </c>
    </row>
    <row r="9" spans="1:23" ht="36.75" customHeight="1" x14ac:dyDescent="0.3">
      <c r="A9" s="129"/>
      <c r="B9" s="130"/>
      <c r="C9" s="130"/>
      <c r="D9" s="130"/>
      <c r="E9" s="130"/>
      <c r="F9" s="130"/>
      <c r="G9" s="62" t="s">
        <v>11</v>
      </c>
      <c r="H9" s="62" t="s">
        <v>12</v>
      </c>
      <c r="I9" s="61" t="s">
        <v>13</v>
      </c>
      <c r="J9" s="62" t="s">
        <v>14</v>
      </c>
      <c r="K9" s="61" t="s">
        <v>15</v>
      </c>
      <c r="L9" s="62" t="s">
        <v>32</v>
      </c>
      <c r="M9" s="62" t="s">
        <v>16</v>
      </c>
      <c r="N9" s="62" t="s">
        <v>17</v>
      </c>
      <c r="O9" s="37" t="s">
        <v>51</v>
      </c>
    </row>
    <row r="10" spans="1:23" ht="45" customHeight="1" x14ac:dyDescent="0.25">
      <c r="A10" s="53">
        <v>161043</v>
      </c>
      <c r="B10" s="53">
        <v>3404798</v>
      </c>
      <c r="C10" s="53" t="s">
        <v>37</v>
      </c>
      <c r="D10" s="53">
        <v>4408</v>
      </c>
      <c r="E10" s="53">
        <v>4776</v>
      </c>
      <c r="F10" s="53">
        <v>368</v>
      </c>
      <c r="G10" s="54">
        <v>11928</v>
      </c>
      <c r="H10" s="55">
        <v>966176.64</v>
      </c>
      <c r="I10" s="54">
        <v>0</v>
      </c>
      <c r="J10" s="54">
        <v>6954</v>
      </c>
      <c r="K10" s="55">
        <v>401458.56</v>
      </c>
      <c r="L10" s="53">
        <v>0</v>
      </c>
      <c r="M10" s="53">
        <v>-17.2</v>
      </c>
      <c r="N10" s="58">
        <f t="shared" ref="N10:N13" si="0">SUM(G10:M10)</f>
        <v>1386500</v>
      </c>
      <c r="O10" s="43">
        <v>45717</v>
      </c>
      <c r="P10" s="133" t="s">
        <v>55</v>
      </c>
      <c r="Q10" s="134"/>
    </row>
    <row r="11" spans="1:23" ht="45" customHeight="1" x14ac:dyDescent="0.25">
      <c r="A11" s="53">
        <v>8134968</v>
      </c>
      <c r="B11" s="53">
        <v>3408178</v>
      </c>
      <c r="C11" s="53" t="s">
        <v>37</v>
      </c>
      <c r="D11" s="53">
        <v>6017</v>
      </c>
      <c r="E11" s="53">
        <v>6024</v>
      </c>
      <c r="F11" s="53">
        <v>7</v>
      </c>
      <c r="G11" s="54">
        <v>7952</v>
      </c>
      <c r="H11" s="55">
        <v>8576.57</v>
      </c>
      <c r="I11" s="54">
        <v>0</v>
      </c>
      <c r="J11" s="54">
        <v>4636</v>
      </c>
      <c r="K11" s="55">
        <v>3563.67</v>
      </c>
      <c r="L11" s="53">
        <v>0</v>
      </c>
      <c r="M11" s="53">
        <v>-28.24</v>
      </c>
      <c r="N11" s="58">
        <f t="shared" si="0"/>
        <v>24699.999999999996</v>
      </c>
      <c r="O11" s="43">
        <v>45717</v>
      </c>
      <c r="P11" s="133" t="s">
        <v>52</v>
      </c>
      <c r="Q11" s="134"/>
    </row>
    <row r="12" spans="1:23" ht="42.75" customHeight="1" x14ac:dyDescent="0.25">
      <c r="A12" s="53">
        <v>32951787</v>
      </c>
      <c r="B12" s="53">
        <v>3408005</v>
      </c>
      <c r="C12" s="53" t="s">
        <v>37</v>
      </c>
      <c r="D12" s="53">
        <v>1217</v>
      </c>
      <c r="E12" s="53">
        <v>1308</v>
      </c>
      <c r="F12" s="53">
        <v>91</v>
      </c>
      <c r="G12" s="54">
        <v>7952</v>
      </c>
      <c r="H12" s="55">
        <v>159279.12</v>
      </c>
      <c r="I12" s="54">
        <v>0</v>
      </c>
      <c r="J12" s="54">
        <v>4636</v>
      </c>
      <c r="K12" s="55">
        <v>66182.48</v>
      </c>
      <c r="L12" s="53">
        <v>0</v>
      </c>
      <c r="M12" s="53">
        <v>-49.6</v>
      </c>
      <c r="N12" s="58">
        <f t="shared" si="0"/>
        <v>237999.99999999997</v>
      </c>
      <c r="O12" s="43">
        <v>45717</v>
      </c>
      <c r="P12" s="133" t="s">
        <v>57</v>
      </c>
      <c r="Q12" s="135"/>
    </row>
    <row r="13" spans="1:23" ht="42.75" customHeight="1" x14ac:dyDescent="0.25">
      <c r="A13" s="53">
        <v>11023163</v>
      </c>
      <c r="B13" s="53">
        <v>3405616</v>
      </c>
      <c r="C13" s="53" t="s">
        <v>37</v>
      </c>
      <c r="D13" s="53">
        <v>2255</v>
      </c>
      <c r="E13" s="53">
        <v>2256</v>
      </c>
      <c r="F13" s="53">
        <v>1</v>
      </c>
      <c r="G13" s="54">
        <v>7952</v>
      </c>
      <c r="H13" s="55">
        <v>1575.29</v>
      </c>
      <c r="I13" s="54">
        <v>0</v>
      </c>
      <c r="J13" s="54">
        <v>4636</v>
      </c>
      <c r="K13" s="55">
        <v>654.54999999999995</v>
      </c>
      <c r="L13" s="53">
        <v>0</v>
      </c>
      <c r="M13" s="53">
        <v>-17.84</v>
      </c>
      <c r="N13" s="58">
        <f t="shared" si="0"/>
        <v>14800</v>
      </c>
      <c r="O13" s="43">
        <v>45717</v>
      </c>
      <c r="P13" s="133" t="s">
        <v>53</v>
      </c>
      <c r="Q13" s="135"/>
    </row>
    <row r="14" spans="1:23" ht="75" customHeight="1" x14ac:dyDescent="0.25">
      <c r="A14" s="53">
        <v>243007</v>
      </c>
      <c r="B14" s="53">
        <v>3404425</v>
      </c>
      <c r="C14" s="53" t="s">
        <v>37</v>
      </c>
      <c r="D14" s="53">
        <v>2466</v>
      </c>
      <c r="E14" s="53">
        <v>2468</v>
      </c>
      <c r="F14" s="53">
        <v>2</v>
      </c>
      <c r="G14" s="54">
        <v>7952</v>
      </c>
      <c r="H14" s="55">
        <v>3500.64</v>
      </c>
      <c r="I14" s="54">
        <v>0</v>
      </c>
      <c r="J14" s="54">
        <v>4636</v>
      </c>
      <c r="K14" s="55">
        <v>1454.56</v>
      </c>
      <c r="L14" s="53">
        <v>0</v>
      </c>
      <c r="M14" s="56">
        <v>56.8</v>
      </c>
      <c r="N14" s="58">
        <f>SUM(G14:M14)</f>
        <v>17600</v>
      </c>
      <c r="O14" s="43">
        <v>45717</v>
      </c>
      <c r="P14" s="133" t="s">
        <v>56</v>
      </c>
      <c r="Q14" s="134"/>
    </row>
    <row r="15" spans="1:23" ht="120" customHeight="1" x14ac:dyDescent="0.25">
      <c r="A15" s="53">
        <v>20001020</v>
      </c>
      <c r="B15" s="53">
        <v>3408006</v>
      </c>
      <c r="C15" s="53" t="s">
        <v>37</v>
      </c>
      <c r="D15" s="53">
        <v>5864</v>
      </c>
      <c r="E15" s="53">
        <v>5864</v>
      </c>
      <c r="F15" s="53">
        <v>92</v>
      </c>
      <c r="G15" s="54">
        <v>7952</v>
      </c>
      <c r="H15" s="55">
        <v>161029.44</v>
      </c>
      <c r="I15" s="54">
        <v>0</v>
      </c>
      <c r="J15" s="54">
        <v>4636</v>
      </c>
      <c r="K15" s="55">
        <v>66909.759999999995</v>
      </c>
      <c r="L15" s="53">
        <v>0</v>
      </c>
      <c r="M15" s="56">
        <v>-27.2</v>
      </c>
      <c r="N15" s="58">
        <f t="shared" ref="N15:N18" si="1">SUM(G15:M15)</f>
        <v>240500</v>
      </c>
      <c r="O15" s="43">
        <v>45717</v>
      </c>
      <c r="P15" s="131" t="s">
        <v>59</v>
      </c>
      <c r="Q15" s="132"/>
      <c r="R15" t="s">
        <v>63</v>
      </c>
    </row>
    <row r="16" spans="1:23" ht="90" customHeight="1" x14ac:dyDescent="0.25">
      <c r="A16" s="53">
        <v>15000589</v>
      </c>
      <c r="B16" s="53">
        <v>3408670</v>
      </c>
      <c r="C16" s="53" t="s">
        <v>37</v>
      </c>
      <c r="D16" s="53">
        <v>51738</v>
      </c>
      <c r="E16" s="53">
        <v>52215</v>
      </c>
      <c r="F16" s="53">
        <v>477</v>
      </c>
      <c r="G16" s="54">
        <v>7952</v>
      </c>
      <c r="H16" s="55">
        <v>834902.64</v>
      </c>
      <c r="I16" s="54">
        <v>0</v>
      </c>
      <c r="J16" s="54">
        <v>4636</v>
      </c>
      <c r="K16" s="55">
        <v>346912.56</v>
      </c>
      <c r="L16" s="53">
        <v>0</v>
      </c>
      <c r="M16" s="56">
        <v>-3.2</v>
      </c>
      <c r="N16" s="58">
        <f t="shared" si="1"/>
        <v>1194400</v>
      </c>
      <c r="O16" s="43">
        <v>45717</v>
      </c>
      <c r="P16" s="133" t="s">
        <v>61</v>
      </c>
      <c r="Q16" s="134"/>
    </row>
    <row r="17" spans="1:18" ht="45" customHeight="1" x14ac:dyDescent="0.25">
      <c r="A17" s="73">
        <v>919</v>
      </c>
      <c r="B17" s="53">
        <v>3410712</v>
      </c>
      <c r="C17" s="53" t="s">
        <v>37</v>
      </c>
      <c r="D17" s="53">
        <v>7722</v>
      </c>
      <c r="E17" s="59">
        <v>7725</v>
      </c>
      <c r="F17" s="53">
        <v>4</v>
      </c>
      <c r="G17" s="54">
        <v>7952</v>
      </c>
      <c r="H17" s="55">
        <v>7001.28</v>
      </c>
      <c r="I17" s="54">
        <v>0</v>
      </c>
      <c r="J17" s="54">
        <v>4636</v>
      </c>
      <c r="K17" s="55">
        <v>2909.12</v>
      </c>
      <c r="L17" s="53">
        <v>0</v>
      </c>
      <c r="M17" s="56">
        <v>1.6</v>
      </c>
      <c r="N17" s="58">
        <f t="shared" si="1"/>
        <v>22499.999999999996</v>
      </c>
      <c r="O17" s="43">
        <v>45717</v>
      </c>
      <c r="P17" s="133" t="s">
        <v>60</v>
      </c>
      <c r="Q17" s="134"/>
    </row>
    <row r="18" spans="1:18" ht="135" customHeight="1" x14ac:dyDescent="0.25">
      <c r="A18" s="53">
        <v>17330545</v>
      </c>
      <c r="B18" s="53">
        <v>3416376</v>
      </c>
      <c r="C18" s="53" t="s">
        <v>37</v>
      </c>
      <c r="D18" s="53">
        <v>0</v>
      </c>
      <c r="E18" s="53">
        <v>0</v>
      </c>
      <c r="F18" s="53">
        <v>2568</v>
      </c>
      <c r="G18" s="54">
        <v>7952</v>
      </c>
      <c r="H18" s="55">
        <v>4494821.76</v>
      </c>
      <c r="I18" s="54">
        <v>0</v>
      </c>
      <c r="J18" s="54">
        <v>4636</v>
      </c>
      <c r="K18" s="55">
        <v>1867655.04</v>
      </c>
      <c r="L18" s="53">
        <v>0</v>
      </c>
      <c r="M18" s="56">
        <v>35.200000000000003</v>
      </c>
      <c r="N18" s="58">
        <f t="shared" si="1"/>
        <v>6375100</v>
      </c>
      <c r="O18" s="43">
        <v>45717</v>
      </c>
      <c r="P18" s="131" t="s">
        <v>58</v>
      </c>
      <c r="Q18" s="132"/>
      <c r="R18" t="s">
        <v>62</v>
      </c>
    </row>
    <row r="19" spans="1:18" ht="18" x14ac:dyDescent="0.25">
      <c r="A19" s="124" t="s">
        <v>35</v>
      </c>
      <c r="B19" s="124"/>
      <c r="C19" s="124"/>
      <c r="D19" s="124"/>
      <c r="E19" s="124"/>
      <c r="F19" s="60">
        <f>SUM(F10:F18)</f>
        <v>3610</v>
      </c>
      <c r="G19" s="66">
        <f t="shared" ref="G19:M19" si="2">SUM(G10:G18)</f>
        <v>75544</v>
      </c>
      <c r="H19" s="66">
        <f t="shared" si="2"/>
        <v>6636863.379999999</v>
      </c>
      <c r="I19" s="66">
        <f t="shared" si="2"/>
        <v>0</v>
      </c>
      <c r="J19" s="66">
        <f t="shared" si="2"/>
        <v>44042</v>
      </c>
      <c r="K19" s="66">
        <f t="shared" si="2"/>
        <v>2757700.3</v>
      </c>
      <c r="L19" s="66">
        <f t="shared" si="2"/>
        <v>0</v>
      </c>
      <c r="M19" s="60">
        <f t="shared" si="2"/>
        <v>-49.680000000000007</v>
      </c>
      <c r="N19" s="64">
        <f>SUM(N10:N18)</f>
        <v>9514100</v>
      </c>
      <c r="O19" s="67"/>
      <c r="P19" s="68"/>
    </row>
  </sheetData>
  <mergeCells count="25">
    <mergeCell ref="P15:Q15"/>
    <mergeCell ref="P16:Q16"/>
    <mergeCell ref="P17:Q17"/>
    <mergeCell ref="P18:Q18"/>
    <mergeCell ref="P10:Q10"/>
    <mergeCell ref="P11:Q11"/>
    <mergeCell ref="P12:Q12"/>
    <mergeCell ref="P13:Q13"/>
    <mergeCell ref="P14:Q14"/>
    <mergeCell ref="A1:A4"/>
    <mergeCell ref="B1:L1"/>
    <mergeCell ref="M1:N1"/>
    <mergeCell ref="B2:L2"/>
    <mergeCell ref="M2:N3"/>
    <mergeCell ref="B3:L3"/>
    <mergeCell ref="B4:L4"/>
    <mergeCell ref="M4:N4"/>
    <mergeCell ref="A19:E19"/>
    <mergeCell ref="F8:F9"/>
    <mergeCell ref="G8:N8"/>
    <mergeCell ref="A8:A9"/>
    <mergeCell ref="B8:B9"/>
    <mergeCell ref="C8:C9"/>
    <mergeCell ref="D8:D9"/>
    <mergeCell ref="E8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9"/>
  <sheetViews>
    <sheetView topLeftCell="E9" zoomScale="70" zoomScaleNormal="70" workbookViewId="0">
      <selection activeCell="J19" sqref="J19"/>
    </sheetView>
  </sheetViews>
  <sheetFormatPr baseColWidth="10" defaultRowHeight="15" x14ac:dyDescent="0.25"/>
  <cols>
    <col min="1" max="3" width="14.7109375" customWidth="1"/>
    <col min="4" max="4" width="15.7109375" customWidth="1"/>
    <col min="5" max="7" width="14.7109375" customWidth="1"/>
    <col min="8" max="8" width="21.7109375" customWidth="1"/>
    <col min="9" max="9" width="14.7109375" customWidth="1"/>
    <col min="10" max="10" width="18.28515625" customWidth="1"/>
    <col min="11" max="11" width="18.140625" customWidth="1"/>
    <col min="12" max="13" width="14.7109375" customWidth="1"/>
    <col min="14" max="14" width="24" customWidth="1"/>
    <col min="15" max="15" width="26.42578125" customWidth="1"/>
    <col min="16" max="16" width="34.140625" customWidth="1"/>
  </cols>
  <sheetData>
    <row r="1" spans="1:23" ht="16.5" x14ac:dyDescent="0.25">
      <c r="A1" s="125"/>
      <c r="B1" s="126" t="s">
        <v>46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41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9" t="s">
        <v>1</v>
      </c>
      <c r="B6" s="14">
        <v>2025</v>
      </c>
      <c r="C6" s="5" t="s">
        <v>2</v>
      </c>
      <c r="D6" s="15" t="s">
        <v>22</v>
      </c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16.5" customHeight="1" x14ac:dyDescent="0.25">
      <c r="A8" s="129" t="s">
        <v>6</v>
      </c>
      <c r="B8" s="130" t="s">
        <v>36</v>
      </c>
      <c r="C8" s="130" t="s">
        <v>7</v>
      </c>
      <c r="D8" s="130" t="s">
        <v>8</v>
      </c>
      <c r="E8" s="130" t="s">
        <v>9</v>
      </c>
      <c r="F8" s="130" t="s">
        <v>10</v>
      </c>
      <c r="G8" s="129" t="s">
        <v>19</v>
      </c>
      <c r="H8" s="129"/>
      <c r="I8" s="129"/>
      <c r="J8" s="129"/>
      <c r="K8" s="129"/>
      <c r="L8" s="129"/>
      <c r="M8" s="129"/>
      <c r="N8" s="129"/>
      <c r="O8" s="36" t="s">
        <v>50</v>
      </c>
    </row>
    <row r="9" spans="1:23" ht="36.75" customHeight="1" x14ac:dyDescent="0.3">
      <c r="A9" s="129"/>
      <c r="B9" s="130"/>
      <c r="C9" s="130"/>
      <c r="D9" s="130"/>
      <c r="E9" s="130"/>
      <c r="F9" s="130"/>
      <c r="G9" s="62" t="s">
        <v>11</v>
      </c>
      <c r="H9" s="62" t="s">
        <v>12</v>
      </c>
      <c r="I9" s="61" t="s">
        <v>13</v>
      </c>
      <c r="J9" s="62" t="s">
        <v>14</v>
      </c>
      <c r="K9" s="61" t="s">
        <v>15</v>
      </c>
      <c r="L9" s="62" t="s">
        <v>32</v>
      </c>
      <c r="M9" s="62" t="s">
        <v>16</v>
      </c>
      <c r="N9" s="62" t="s">
        <v>17</v>
      </c>
      <c r="O9" s="37" t="s">
        <v>51</v>
      </c>
    </row>
    <row r="10" spans="1:23" ht="36" customHeight="1" x14ac:dyDescent="0.25">
      <c r="A10" s="53">
        <v>161043</v>
      </c>
      <c r="B10" s="53"/>
      <c r="C10" s="53" t="s">
        <v>22</v>
      </c>
      <c r="D10" s="53">
        <v>3978</v>
      </c>
      <c r="E10" s="53">
        <v>4408</v>
      </c>
      <c r="F10" s="53">
        <f>(E10-D10)</f>
        <v>430</v>
      </c>
      <c r="G10" s="54">
        <v>11928</v>
      </c>
      <c r="H10" s="55">
        <v>1128956.3999999999</v>
      </c>
      <c r="I10" s="54"/>
      <c r="J10" s="54">
        <v>6954</v>
      </c>
      <c r="K10" s="55">
        <v>469095.6</v>
      </c>
      <c r="L10" s="53"/>
      <c r="M10" s="53">
        <v>-34</v>
      </c>
      <c r="N10" s="57">
        <f t="shared" ref="N10:N18" si="0">SUM(G10:M10)</f>
        <v>1616900</v>
      </c>
      <c r="O10" s="43">
        <v>45748</v>
      </c>
      <c r="P10" s="63" t="s">
        <v>55</v>
      </c>
    </row>
    <row r="11" spans="1:23" ht="36.75" customHeight="1" x14ac:dyDescent="0.25">
      <c r="A11" s="53">
        <v>8134968</v>
      </c>
      <c r="B11" s="53">
        <v>3424645</v>
      </c>
      <c r="C11" s="53" t="s">
        <v>22</v>
      </c>
      <c r="D11" s="53">
        <v>6024</v>
      </c>
      <c r="E11" s="53">
        <v>6033</v>
      </c>
      <c r="F11" s="53">
        <v>1</v>
      </c>
      <c r="G11" s="54">
        <v>8219</v>
      </c>
      <c r="H11" s="55">
        <v>11396.2</v>
      </c>
      <c r="I11" s="54">
        <v>0</v>
      </c>
      <c r="J11" s="54">
        <v>4791</v>
      </c>
      <c r="K11" s="55">
        <v>4721.16</v>
      </c>
      <c r="L11" s="53">
        <v>0</v>
      </c>
      <c r="M11" s="53">
        <v>-27.35</v>
      </c>
      <c r="N11" s="65">
        <f t="shared" si="0"/>
        <v>29100.010000000002</v>
      </c>
      <c r="O11" s="43">
        <v>45748</v>
      </c>
      <c r="P11" s="63" t="s">
        <v>52</v>
      </c>
    </row>
    <row r="12" spans="1:23" ht="18" x14ac:dyDescent="0.25">
      <c r="A12" s="53">
        <v>32951787</v>
      </c>
      <c r="B12" s="53">
        <v>3424472</v>
      </c>
      <c r="C12" s="53" t="s">
        <v>22</v>
      </c>
      <c r="D12" s="53">
        <v>1308</v>
      </c>
      <c r="E12" s="53">
        <v>1427</v>
      </c>
      <c r="F12" s="53">
        <f t="shared" ref="F12:F16" si="1">(E12-D12)</f>
        <v>119</v>
      </c>
      <c r="G12" s="54">
        <v>8219</v>
      </c>
      <c r="H12" s="55">
        <v>215261.48</v>
      </c>
      <c r="I12" s="54">
        <v>0</v>
      </c>
      <c r="J12" s="54">
        <v>4791</v>
      </c>
      <c r="K12" s="55">
        <v>89177.41</v>
      </c>
      <c r="L12" s="53">
        <v>0</v>
      </c>
      <c r="M12" s="53">
        <v>51.11</v>
      </c>
      <c r="N12" s="58">
        <f t="shared" si="0"/>
        <v>317500</v>
      </c>
      <c r="O12" s="43">
        <v>45748</v>
      </c>
      <c r="P12" s="52" t="s">
        <v>57</v>
      </c>
    </row>
    <row r="13" spans="1:23" ht="18" x14ac:dyDescent="0.25">
      <c r="A13" s="53">
        <v>11023163</v>
      </c>
      <c r="B13" s="53">
        <v>3422083</v>
      </c>
      <c r="C13" s="53" t="s">
        <v>22</v>
      </c>
      <c r="D13" s="53">
        <v>2256</v>
      </c>
      <c r="E13" s="53">
        <v>2257</v>
      </c>
      <c r="F13" s="53">
        <f t="shared" si="1"/>
        <v>1</v>
      </c>
      <c r="G13" s="54">
        <v>8219</v>
      </c>
      <c r="H13" s="55">
        <v>1628.03</v>
      </c>
      <c r="I13" s="54">
        <v>0</v>
      </c>
      <c r="J13" s="54">
        <v>4791</v>
      </c>
      <c r="K13" s="55">
        <v>674.45</v>
      </c>
      <c r="L13" s="53">
        <v>0</v>
      </c>
      <c r="M13" s="53">
        <v>-12.48</v>
      </c>
      <c r="N13" s="58">
        <f t="shared" si="0"/>
        <v>15300.000000000002</v>
      </c>
      <c r="O13" s="43">
        <v>45748</v>
      </c>
      <c r="P13" s="52" t="s">
        <v>53</v>
      </c>
    </row>
    <row r="14" spans="1:23" ht="30" customHeight="1" x14ac:dyDescent="0.25">
      <c r="A14" s="53">
        <v>243007</v>
      </c>
      <c r="B14" s="53">
        <v>3420892</v>
      </c>
      <c r="C14" s="53" t="s">
        <v>22</v>
      </c>
      <c r="D14" s="53">
        <v>2468</v>
      </c>
      <c r="E14" s="53">
        <v>2469</v>
      </c>
      <c r="F14" s="53">
        <f t="shared" si="1"/>
        <v>1</v>
      </c>
      <c r="G14" s="54">
        <v>8219</v>
      </c>
      <c r="H14" s="69">
        <v>1808.92</v>
      </c>
      <c r="I14" s="54">
        <v>0</v>
      </c>
      <c r="J14" s="54">
        <v>4791</v>
      </c>
      <c r="K14" s="55">
        <v>749.39</v>
      </c>
      <c r="L14" s="53">
        <v>0</v>
      </c>
      <c r="M14" s="56">
        <v>-68.31</v>
      </c>
      <c r="N14" s="58">
        <f t="shared" si="0"/>
        <v>15500</v>
      </c>
      <c r="O14" s="43">
        <v>45748</v>
      </c>
      <c r="P14" s="63" t="s">
        <v>56</v>
      </c>
    </row>
    <row r="15" spans="1:23" ht="53.25" customHeight="1" x14ac:dyDescent="0.25">
      <c r="A15" s="53">
        <v>20001020</v>
      </c>
      <c r="B15" s="53">
        <v>3424473</v>
      </c>
      <c r="C15" s="53" t="s">
        <v>22</v>
      </c>
      <c r="D15" s="53">
        <v>5864</v>
      </c>
      <c r="E15" s="53">
        <v>5864</v>
      </c>
      <c r="F15" s="53">
        <v>92</v>
      </c>
      <c r="G15" s="54">
        <v>8219</v>
      </c>
      <c r="H15" s="55">
        <v>166420.64000000001</v>
      </c>
      <c r="I15" s="54">
        <v>0</v>
      </c>
      <c r="J15" s="54">
        <v>4791</v>
      </c>
      <c r="K15" s="55">
        <v>68943.88</v>
      </c>
      <c r="L15" s="53">
        <v>0</v>
      </c>
      <c r="M15" s="56">
        <v>-74.52</v>
      </c>
      <c r="N15" s="58">
        <f t="shared" si="0"/>
        <v>248300.00000000003</v>
      </c>
      <c r="O15" s="43">
        <v>45748</v>
      </c>
      <c r="P15" s="74" t="s">
        <v>59</v>
      </c>
      <c r="Q15" t="s">
        <v>63</v>
      </c>
    </row>
    <row r="16" spans="1:23" ht="57.75" customHeight="1" x14ac:dyDescent="0.25">
      <c r="A16" s="53">
        <v>15000589</v>
      </c>
      <c r="B16" s="53">
        <v>3425137</v>
      </c>
      <c r="C16" s="53" t="s">
        <v>22</v>
      </c>
      <c r="D16" s="73">
        <v>51444</v>
      </c>
      <c r="E16" s="73">
        <v>51738</v>
      </c>
      <c r="F16" s="73">
        <f t="shared" si="1"/>
        <v>294</v>
      </c>
      <c r="G16" s="54">
        <v>8219</v>
      </c>
      <c r="H16" s="55">
        <v>1029275.48</v>
      </c>
      <c r="I16" s="54">
        <v>0</v>
      </c>
      <c r="J16" s="54">
        <v>4791</v>
      </c>
      <c r="K16" s="55">
        <v>426402.91</v>
      </c>
      <c r="L16" s="53">
        <v>0</v>
      </c>
      <c r="M16" s="56">
        <v>11.81</v>
      </c>
      <c r="N16" s="58">
        <f t="shared" si="0"/>
        <v>1468700.2</v>
      </c>
      <c r="O16" s="43">
        <v>45748</v>
      </c>
      <c r="P16" s="63" t="s">
        <v>61</v>
      </c>
    </row>
    <row r="17" spans="1:16" ht="36.75" customHeight="1" x14ac:dyDescent="0.25">
      <c r="A17" s="73">
        <v>919</v>
      </c>
      <c r="B17" s="53">
        <v>3427179</v>
      </c>
      <c r="C17" s="53" t="s">
        <v>22</v>
      </c>
      <c r="D17" s="53">
        <v>7726</v>
      </c>
      <c r="E17" s="59">
        <v>7734</v>
      </c>
      <c r="F17" s="53">
        <v>8</v>
      </c>
      <c r="G17" s="54">
        <v>8219</v>
      </c>
      <c r="H17" s="55">
        <v>14471.36</v>
      </c>
      <c r="I17" s="54">
        <v>0</v>
      </c>
      <c r="J17" s="54">
        <v>4791</v>
      </c>
      <c r="K17" s="55">
        <v>5995.12</v>
      </c>
      <c r="L17" s="53">
        <v>0</v>
      </c>
      <c r="M17" s="56">
        <v>23.52</v>
      </c>
      <c r="N17" s="58">
        <f t="shared" si="0"/>
        <v>33500</v>
      </c>
      <c r="O17" s="43">
        <v>45748</v>
      </c>
      <c r="P17" s="63" t="s">
        <v>60</v>
      </c>
    </row>
    <row r="18" spans="1:16" ht="55.5" customHeight="1" x14ac:dyDescent="0.25">
      <c r="A18" s="53">
        <v>17330545</v>
      </c>
      <c r="B18" s="53">
        <v>3432842</v>
      </c>
      <c r="C18" s="53" t="s">
        <v>22</v>
      </c>
      <c r="D18" s="53">
        <v>0</v>
      </c>
      <c r="E18" s="53">
        <v>0</v>
      </c>
      <c r="F18" s="53">
        <v>2573</v>
      </c>
      <c r="G18" s="54">
        <v>8219</v>
      </c>
      <c r="H18" s="55">
        <v>4654351.18</v>
      </c>
      <c r="I18" s="54">
        <v>0</v>
      </c>
      <c r="J18" s="54">
        <v>4791</v>
      </c>
      <c r="K18" s="55">
        <v>1928180.47</v>
      </c>
      <c r="L18" s="53">
        <v>0</v>
      </c>
      <c r="M18" s="56">
        <v>58.37</v>
      </c>
      <c r="N18" s="57">
        <f t="shared" si="0"/>
        <v>6595600.0199999996</v>
      </c>
      <c r="O18" s="43">
        <v>45748</v>
      </c>
      <c r="P18" s="63" t="s">
        <v>58</v>
      </c>
    </row>
    <row r="19" spans="1:16" ht="18" x14ac:dyDescent="0.25">
      <c r="A19" s="124" t="s">
        <v>35</v>
      </c>
      <c r="B19" s="124"/>
      <c r="C19" s="124"/>
      <c r="D19" s="124"/>
      <c r="E19" s="124"/>
      <c r="F19" s="60">
        <f>SUM(F10:F18)</f>
        <v>3519</v>
      </c>
      <c r="G19" s="66">
        <f t="shared" ref="G19:M19" si="2">SUM(G10:G18)</f>
        <v>77680</v>
      </c>
      <c r="H19" s="66">
        <f t="shared" si="2"/>
        <v>7223569.6899999995</v>
      </c>
      <c r="I19" s="66">
        <f t="shared" si="2"/>
        <v>0</v>
      </c>
      <c r="J19" s="66">
        <f t="shared" si="2"/>
        <v>45282</v>
      </c>
      <c r="K19" s="66">
        <f t="shared" si="2"/>
        <v>2993940.3899999997</v>
      </c>
      <c r="L19" s="66">
        <f t="shared" si="2"/>
        <v>0</v>
      </c>
      <c r="M19" s="60">
        <f t="shared" si="2"/>
        <v>-71.849999999999994</v>
      </c>
      <c r="N19" s="64">
        <f>SUM(N10:N18)</f>
        <v>10340400.23</v>
      </c>
      <c r="O19" s="67"/>
      <c r="P19" s="68"/>
    </row>
  </sheetData>
  <mergeCells count="16">
    <mergeCell ref="A1:A4"/>
    <mergeCell ref="B1:L1"/>
    <mergeCell ref="M1:N1"/>
    <mergeCell ref="B2:L2"/>
    <mergeCell ref="M2:N3"/>
    <mergeCell ref="B3:L3"/>
    <mergeCell ref="B4:L4"/>
    <mergeCell ref="M4:N4"/>
    <mergeCell ref="F8:F9"/>
    <mergeCell ref="G8:N8"/>
    <mergeCell ref="A19:E19"/>
    <mergeCell ref="A8:A9"/>
    <mergeCell ref="B8:B9"/>
    <mergeCell ref="C8:C9"/>
    <mergeCell ref="D8:D9"/>
    <mergeCell ref="E8:E9"/>
  </mergeCells>
  <conditionalFormatting sqref="H1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0"/>
  <sheetViews>
    <sheetView topLeftCell="H7" zoomScale="60" zoomScaleNormal="60" workbookViewId="0">
      <selection activeCell="J20" sqref="J20"/>
    </sheetView>
  </sheetViews>
  <sheetFormatPr baseColWidth="10" defaultRowHeight="15" x14ac:dyDescent="0.25"/>
  <cols>
    <col min="1" max="2" width="14.7109375" customWidth="1"/>
    <col min="3" max="3" width="17.140625" customWidth="1"/>
    <col min="4" max="4" width="15.7109375" customWidth="1"/>
    <col min="5" max="6" width="14.7109375" customWidth="1"/>
    <col min="7" max="7" width="19.140625" customWidth="1"/>
    <col min="8" max="8" width="26" customWidth="1"/>
    <col min="9" max="9" width="14.7109375" customWidth="1"/>
    <col min="10" max="10" width="22.5703125" customWidth="1"/>
    <col min="11" max="11" width="18.140625" customWidth="1"/>
    <col min="12" max="12" width="22.85546875" customWidth="1"/>
    <col min="13" max="13" width="14.7109375" customWidth="1"/>
    <col min="14" max="14" width="18.42578125" customWidth="1"/>
    <col min="15" max="15" width="40" customWidth="1"/>
    <col min="16" max="16" width="22.7109375" customWidth="1"/>
  </cols>
  <sheetData>
    <row r="1" spans="1:23" ht="16.5" x14ac:dyDescent="0.25">
      <c r="A1" s="125"/>
      <c r="B1" s="126" t="s">
        <v>46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41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9" t="s">
        <v>1</v>
      </c>
      <c r="B6" s="14">
        <v>2025</v>
      </c>
      <c r="C6" s="5" t="s">
        <v>2</v>
      </c>
      <c r="D6" s="15" t="s">
        <v>23</v>
      </c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16.5" customHeight="1" x14ac:dyDescent="0.25">
      <c r="A8" s="129" t="s">
        <v>6</v>
      </c>
      <c r="B8" s="130" t="s">
        <v>36</v>
      </c>
      <c r="C8" s="130" t="s">
        <v>7</v>
      </c>
      <c r="D8" s="130" t="s">
        <v>8</v>
      </c>
      <c r="E8" s="130" t="s">
        <v>9</v>
      </c>
      <c r="F8" s="130" t="s">
        <v>10</v>
      </c>
      <c r="G8" s="129" t="s">
        <v>19</v>
      </c>
      <c r="H8" s="129"/>
      <c r="I8" s="129"/>
      <c r="J8" s="129"/>
      <c r="K8" s="129"/>
      <c r="L8" s="129"/>
      <c r="M8" s="129"/>
      <c r="N8" s="129"/>
      <c r="O8" s="36" t="s">
        <v>50</v>
      </c>
    </row>
    <row r="9" spans="1:23" ht="66.75" customHeight="1" x14ac:dyDescent="0.3">
      <c r="A9" s="129"/>
      <c r="B9" s="130"/>
      <c r="C9" s="130"/>
      <c r="D9" s="130"/>
      <c r="E9" s="130"/>
      <c r="F9" s="130"/>
      <c r="G9" s="72" t="s">
        <v>11</v>
      </c>
      <c r="H9" s="72" t="s">
        <v>12</v>
      </c>
      <c r="I9" s="71" t="s">
        <v>13</v>
      </c>
      <c r="J9" s="72" t="s">
        <v>14</v>
      </c>
      <c r="K9" s="71" t="s">
        <v>15</v>
      </c>
      <c r="L9" s="72" t="s">
        <v>32</v>
      </c>
      <c r="M9" s="72" t="s">
        <v>16</v>
      </c>
      <c r="N9" s="72" t="s">
        <v>17</v>
      </c>
      <c r="O9" s="37" t="s">
        <v>51</v>
      </c>
    </row>
    <row r="10" spans="1:23" ht="33.75" customHeight="1" x14ac:dyDescent="0.25">
      <c r="A10" s="75">
        <v>161043</v>
      </c>
      <c r="B10" s="75">
        <v>3437765</v>
      </c>
      <c r="C10" s="75" t="s">
        <v>23</v>
      </c>
      <c r="D10" s="75">
        <v>5101</v>
      </c>
      <c r="E10" s="75">
        <v>5366</v>
      </c>
      <c r="F10" s="75">
        <f>(E10-D10)</f>
        <v>265</v>
      </c>
      <c r="G10" s="76">
        <v>12328.5</v>
      </c>
      <c r="H10" s="77">
        <v>719045.7</v>
      </c>
      <c r="I10" s="76"/>
      <c r="J10" s="76">
        <v>7186.5</v>
      </c>
      <c r="K10" s="77">
        <v>297882.53000000003</v>
      </c>
      <c r="L10" s="75"/>
      <c r="M10" s="75">
        <v>56.78</v>
      </c>
      <c r="N10" s="78">
        <f t="shared" ref="N10:N18" si="0">SUM(G10:M10)</f>
        <v>1036500.01</v>
      </c>
      <c r="O10" s="79">
        <v>45778</v>
      </c>
      <c r="P10" s="80" t="s">
        <v>55</v>
      </c>
    </row>
    <row r="11" spans="1:23" ht="43.5" customHeight="1" x14ac:dyDescent="0.25">
      <c r="A11" s="75">
        <v>8134968</v>
      </c>
      <c r="B11" s="75">
        <v>3441144</v>
      </c>
      <c r="C11" s="75" t="s">
        <v>23</v>
      </c>
      <c r="D11" s="75">
        <v>6033</v>
      </c>
      <c r="E11" s="75">
        <v>6042</v>
      </c>
      <c r="F11" s="75">
        <f>(E11-D11)</f>
        <v>9</v>
      </c>
      <c r="G11" s="76">
        <v>8219</v>
      </c>
      <c r="H11" s="77">
        <v>11396.2</v>
      </c>
      <c r="I11" s="76">
        <v>0</v>
      </c>
      <c r="J11" s="76">
        <v>4791</v>
      </c>
      <c r="K11" s="77">
        <v>4721.16</v>
      </c>
      <c r="L11" s="75">
        <v>0</v>
      </c>
      <c r="M11" s="75">
        <v>-27.35</v>
      </c>
      <c r="N11" s="78">
        <f t="shared" si="0"/>
        <v>29100.010000000002</v>
      </c>
      <c r="O11" s="79">
        <v>45778</v>
      </c>
      <c r="P11" s="80" t="s">
        <v>52</v>
      </c>
    </row>
    <row r="12" spans="1:23" ht="39.75" customHeight="1" x14ac:dyDescent="0.25">
      <c r="A12" s="75">
        <v>32951787</v>
      </c>
      <c r="B12" s="75">
        <v>3440971</v>
      </c>
      <c r="C12" s="75" t="s">
        <v>23</v>
      </c>
      <c r="D12" s="75">
        <v>1427</v>
      </c>
      <c r="E12" s="75">
        <v>1545</v>
      </c>
      <c r="F12" s="75">
        <f t="shared" ref="F12:F17" si="1">(E12-D12)</f>
        <v>118</v>
      </c>
      <c r="G12" s="76">
        <v>8219</v>
      </c>
      <c r="H12" s="77">
        <v>213452.56</v>
      </c>
      <c r="I12" s="76">
        <v>0</v>
      </c>
      <c r="J12" s="76">
        <v>4791</v>
      </c>
      <c r="K12" s="77">
        <v>88428.02</v>
      </c>
      <c r="L12" s="75">
        <v>0</v>
      </c>
      <c r="M12" s="75">
        <v>8.42</v>
      </c>
      <c r="N12" s="81">
        <f t="shared" si="0"/>
        <v>314899</v>
      </c>
      <c r="O12" s="79">
        <v>45778</v>
      </c>
      <c r="P12" s="82" t="s">
        <v>57</v>
      </c>
    </row>
    <row r="13" spans="1:23" ht="27.75" customHeight="1" x14ac:dyDescent="0.25">
      <c r="A13" s="75">
        <v>11023163</v>
      </c>
      <c r="B13" s="75">
        <v>3438583</v>
      </c>
      <c r="C13" s="75" t="s">
        <v>23</v>
      </c>
      <c r="D13" s="75">
        <v>2257</v>
      </c>
      <c r="E13" s="75">
        <v>2259</v>
      </c>
      <c r="F13" s="75">
        <f t="shared" si="1"/>
        <v>2</v>
      </c>
      <c r="G13" s="77">
        <v>8219</v>
      </c>
      <c r="H13" s="77">
        <v>3256.06</v>
      </c>
      <c r="I13" s="76">
        <v>0</v>
      </c>
      <c r="J13" s="76">
        <v>4791</v>
      </c>
      <c r="K13" s="77">
        <v>1348.9</v>
      </c>
      <c r="L13" s="75">
        <v>0</v>
      </c>
      <c r="M13" s="75">
        <v>-14.96</v>
      </c>
      <c r="N13" s="81">
        <f t="shared" si="0"/>
        <v>17600</v>
      </c>
      <c r="O13" s="79">
        <v>45778</v>
      </c>
      <c r="P13" s="83" t="s">
        <v>53</v>
      </c>
    </row>
    <row r="14" spans="1:23" ht="30" x14ac:dyDescent="0.25">
      <c r="A14" s="75">
        <v>243007</v>
      </c>
      <c r="B14" s="75">
        <v>3437392</v>
      </c>
      <c r="C14" s="75" t="s">
        <v>23</v>
      </c>
      <c r="D14" s="75">
        <v>2469</v>
      </c>
      <c r="E14" s="75">
        <v>2471</v>
      </c>
      <c r="F14" s="75">
        <f t="shared" si="1"/>
        <v>2</v>
      </c>
      <c r="G14" s="76">
        <v>8219</v>
      </c>
      <c r="H14" s="77">
        <v>3617.84</v>
      </c>
      <c r="I14" s="76">
        <v>0</v>
      </c>
      <c r="J14" s="76">
        <v>4791</v>
      </c>
      <c r="K14" s="77">
        <v>1498.78</v>
      </c>
      <c r="L14" s="75">
        <v>0</v>
      </c>
      <c r="M14" s="84">
        <v>-26.62</v>
      </c>
      <c r="N14" s="81">
        <f t="shared" si="0"/>
        <v>18100</v>
      </c>
      <c r="O14" s="79">
        <v>45778</v>
      </c>
      <c r="P14" s="80" t="s">
        <v>56</v>
      </c>
    </row>
    <row r="15" spans="1:23" ht="45" x14ac:dyDescent="0.25">
      <c r="A15" s="75">
        <v>20001020</v>
      </c>
      <c r="B15" s="75">
        <v>3440972</v>
      </c>
      <c r="C15" s="75" t="s">
        <v>23</v>
      </c>
      <c r="D15" s="75">
        <v>5864</v>
      </c>
      <c r="E15" s="75">
        <v>5864</v>
      </c>
      <c r="F15" s="75">
        <v>92</v>
      </c>
      <c r="G15" s="76">
        <v>8219</v>
      </c>
      <c r="H15" s="77">
        <v>166420.64000000001</v>
      </c>
      <c r="I15" s="76">
        <v>0</v>
      </c>
      <c r="J15" s="76">
        <v>4791</v>
      </c>
      <c r="K15" s="77">
        <v>68943.88</v>
      </c>
      <c r="L15" s="75">
        <v>0</v>
      </c>
      <c r="M15" s="84">
        <v>-74.52</v>
      </c>
      <c r="N15" s="81">
        <f t="shared" si="0"/>
        <v>248300.00000000003</v>
      </c>
      <c r="O15" s="79">
        <v>45778</v>
      </c>
      <c r="P15" s="80" t="s">
        <v>59</v>
      </c>
    </row>
    <row r="16" spans="1:23" ht="45" x14ac:dyDescent="0.25">
      <c r="A16" s="75">
        <v>15000589</v>
      </c>
      <c r="B16" s="75">
        <v>3441636</v>
      </c>
      <c r="C16" s="75" t="s">
        <v>23</v>
      </c>
      <c r="D16" s="75">
        <v>52784</v>
      </c>
      <c r="E16" s="75">
        <v>53419</v>
      </c>
      <c r="F16" s="75">
        <f t="shared" si="1"/>
        <v>635</v>
      </c>
      <c r="G16" s="76">
        <v>8219</v>
      </c>
      <c r="H16" s="77">
        <v>1148664.2</v>
      </c>
      <c r="I16" s="76">
        <v>0</v>
      </c>
      <c r="J16" s="76">
        <v>4791</v>
      </c>
      <c r="K16" s="77">
        <v>475862.65</v>
      </c>
      <c r="L16" s="75">
        <v>0</v>
      </c>
      <c r="M16" s="84">
        <v>63.15</v>
      </c>
      <c r="N16" s="81">
        <f t="shared" si="0"/>
        <v>1637600</v>
      </c>
      <c r="O16" s="79">
        <v>45778</v>
      </c>
      <c r="P16" s="80" t="s">
        <v>61</v>
      </c>
    </row>
    <row r="17" spans="1:16" ht="30" x14ac:dyDescent="0.25">
      <c r="A17" s="73">
        <v>919</v>
      </c>
      <c r="B17" s="75">
        <v>3443678</v>
      </c>
      <c r="C17" s="75" t="s">
        <v>23</v>
      </c>
      <c r="D17" s="75">
        <v>7734</v>
      </c>
      <c r="E17" s="85">
        <v>7751</v>
      </c>
      <c r="F17" s="75">
        <f t="shared" si="1"/>
        <v>17</v>
      </c>
      <c r="G17" s="76">
        <v>8219</v>
      </c>
      <c r="H17" s="77">
        <v>30751.64</v>
      </c>
      <c r="I17" s="76">
        <v>0</v>
      </c>
      <c r="J17" s="76">
        <v>4791</v>
      </c>
      <c r="K17" s="77">
        <v>12739.63</v>
      </c>
      <c r="L17" s="75">
        <v>0</v>
      </c>
      <c r="M17" s="84">
        <v>-1.27</v>
      </c>
      <c r="N17" s="81">
        <f t="shared" si="0"/>
        <v>56500</v>
      </c>
      <c r="O17" s="79">
        <v>45778</v>
      </c>
      <c r="P17" s="80" t="s">
        <v>60</v>
      </c>
    </row>
    <row r="18" spans="1:16" ht="60" x14ac:dyDescent="0.25">
      <c r="A18" s="75">
        <v>17330545</v>
      </c>
      <c r="B18" s="75">
        <v>3449337</v>
      </c>
      <c r="C18" s="75" t="s">
        <v>23</v>
      </c>
      <c r="D18" s="75">
        <v>0</v>
      </c>
      <c r="E18" s="75">
        <v>0</v>
      </c>
      <c r="F18" s="75">
        <v>2559</v>
      </c>
      <c r="G18" s="76">
        <v>8219</v>
      </c>
      <c r="H18" s="77">
        <v>4629026.28</v>
      </c>
      <c r="I18" s="76">
        <v>0</v>
      </c>
      <c r="J18" s="76">
        <v>4791</v>
      </c>
      <c r="K18" s="77">
        <v>1917689.01</v>
      </c>
      <c r="L18" s="75">
        <v>0</v>
      </c>
      <c r="M18" s="84">
        <v>-25.29</v>
      </c>
      <c r="N18" s="86">
        <f t="shared" si="0"/>
        <v>6559700</v>
      </c>
      <c r="O18" s="79">
        <v>45778</v>
      </c>
      <c r="P18" s="80" t="s">
        <v>58</v>
      </c>
    </row>
    <row r="19" spans="1:16" ht="18" x14ac:dyDescent="0.25">
      <c r="A19" s="124" t="s">
        <v>35</v>
      </c>
      <c r="B19" s="124"/>
      <c r="C19" s="124"/>
      <c r="D19" s="124"/>
      <c r="E19" s="124"/>
      <c r="F19" s="70">
        <f>SUM(F10:F18)</f>
        <v>3699</v>
      </c>
      <c r="G19" s="66">
        <f t="shared" ref="G19:M19" si="2">SUM(G10:G18)</f>
        <v>78080.5</v>
      </c>
      <c r="H19" s="66">
        <f t="shared" si="2"/>
        <v>6925631.120000001</v>
      </c>
      <c r="I19" s="66">
        <f t="shared" si="2"/>
        <v>0</v>
      </c>
      <c r="J19" s="66">
        <f>SUM(J10:J18)</f>
        <v>45514.5</v>
      </c>
      <c r="K19" s="66">
        <f t="shared" si="2"/>
        <v>2869114.56</v>
      </c>
      <c r="L19" s="66">
        <f t="shared" si="2"/>
        <v>0</v>
      </c>
      <c r="M19" s="70">
        <f t="shared" si="2"/>
        <v>-41.66</v>
      </c>
      <c r="N19" s="64">
        <f>SUM(N10:N18)</f>
        <v>9918299.0199999996</v>
      </c>
      <c r="O19" s="67"/>
      <c r="P19" s="68"/>
    </row>
    <row r="20" spans="1:16" x14ac:dyDescent="0.25">
      <c r="N20">
        <f>(N19-N10-N11)</f>
        <v>8852699</v>
      </c>
    </row>
  </sheetData>
  <mergeCells count="16">
    <mergeCell ref="A1:A4"/>
    <mergeCell ref="B1:L1"/>
    <mergeCell ref="M1:N1"/>
    <mergeCell ref="B2:L2"/>
    <mergeCell ref="M2:N3"/>
    <mergeCell ref="B3:L3"/>
    <mergeCell ref="B4:L4"/>
    <mergeCell ref="M4:N4"/>
    <mergeCell ref="F8:F9"/>
    <mergeCell ref="G8:N8"/>
    <mergeCell ref="A19:E19"/>
    <mergeCell ref="A8:A9"/>
    <mergeCell ref="B8:B9"/>
    <mergeCell ref="C8:C9"/>
    <mergeCell ref="D8:D9"/>
    <mergeCell ref="E8:E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2"/>
  <sheetViews>
    <sheetView topLeftCell="E9" zoomScale="50" zoomScaleNormal="50" workbookViewId="0">
      <selection activeCell="J19" sqref="J19"/>
    </sheetView>
  </sheetViews>
  <sheetFormatPr baseColWidth="10" defaultRowHeight="15" x14ac:dyDescent="0.25"/>
  <cols>
    <col min="1" max="2" width="14.7109375" customWidth="1"/>
    <col min="3" max="3" width="17.140625" customWidth="1"/>
    <col min="4" max="4" width="15.7109375" customWidth="1"/>
    <col min="5" max="6" width="14.7109375" customWidth="1"/>
    <col min="7" max="7" width="19.140625" customWidth="1"/>
    <col min="8" max="8" width="26" customWidth="1"/>
    <col min="9" max="9" width="14.7109375" customWidth="1"/>
    <col min="10" max="10" width="22.5703125" customWidth="1"/>
    <col min="11" max="11" width="23.5703125" customWidth="1"/>
    <col min="12" max="12" width="29" customWidth="1"/>
    <col min="13" max="13" width="19.28515625" customWidth="1"/>
    <col min="14" max="14" width="26" customWidth="1"/>
    <col min="15" max="15" width="40" customWidth="1"/>
    <col min="16" max="16" width="22.7109375" customWidth="1"/>
  </cols>
  <sheetData>
    <row r="1" spans="1:23" ht="16.5" x14ac:dyDescent="0.25">
      <c r="A1" s="125"/>
      <c r="B1" s="126" t="s">
        <v>46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41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16.5" x14ac:dyDescent="0.3">
      <c r="A6" s="9" t="s">
        <v>1</v>
      </c>
      <c r="B6" s="14">
        <v>2025</v>
      </c>
      <c r="C6" s="5" t="s">
        <v>2</v>
      </c>
      <c r="D6" s="15" t="s">
        <v>4</v>
      </c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36.75" customHeight="1" x14ac:dyDescent="0.25">
      <c r="A8" s="129" t="s">
        <v>6</v>
      </c>
      <c r="B8" s="130" t="s">
        <v>36</v>
      </c>
      <c r="C8" s="130" t="s">
        <v>7</v>
      </c>
      <c r="D8" s="130" t="s">
        <v>8</v>
      </c>
      <c r="E8" s="130" t="s">
        <v>9</v>
      </c>
      <c r="F8" s="130" t="s">
        <v>10</v>
      </c>
      <c r="G8" s="129" t="s">
        <v>19</v>
      </c>
      <c r="H8" s="129"/>
      <c r="I8" s="129"/>
      <c r="J8" s="129"/>
      <c r="K8" s="129"/>
      <c r="L8" s="129"/>
      <c r="M8" s="129"/>
      <c r="N8" s="129"/>
      <c r="O8" s="36" t="s">
        <v>50</v>
      </c>
    </row>
    <row r="9" spans="1:23" ht="64.5" customHeight="1" x14ac:dyDescent="0.3">
      <c r="A9" s="129"/>
      <c r="B9" s="130"/>
      <c r="C9" s="130"/>
      <c r="D9" s="130"/>
      <c r="E9" s="130"/>
      <c r="F9" s="130"/>
      <c r="G9" s="89" t="s">
        <v>11</v>
      </c>
      <c r="H9" s="89" t="s">
        <v>12</v>
      </c>
      <c r="I9" s="88" t="s">
        <v>13</v>
      </c>
      <c r="J9" s="89" t="s">
        <v>14</v>
      </c>
      <c r="K9" s="88" t="s">
        <v>15</v>
      </c>
      <c r="L9" s="89" t="s">
        <v>32</v>
      </c>
      <c r="M9" s="89" t="s">
        <v>16</v>
      </c>
      <c r="N9" s="89" t="s">
        <v>17</v>
      </c>
      <c r="O9" s="37" t="s">
        <v>51</v>
      </c>
    </row>
    <row r="10" spans="1:23" ht="39" customHeight="1" x14ac:dyDescent="0.25">
      <c r="A10" s="75">
        <v>161043</v>
      </c>
      <c r="B10" s="75">
        <v>3454298</v>
      </c>
      <c r="C10" s="75" t="s">
        <v>4</v>
      </c>
      <c r="D10" s="75">
        <v>5366</v>
      </c>
      <c r="E10" s="75">
        <v>5645</v>
      </c>
      <c r="F10" s="75">
        <v>279</v>
      </c>
      <c r="G10" s="76">
        <v>12328.5</v>
      </c>
      <c r="H10" s="77">
        <v>757033.02</v>
      </c>
      <c r="I10" s="76">
        <v>0</v>
      </c>
      <c r="J10" s="76">
        <v>7186.5</v>
      </c>
      <c r="K10" s="77">
        <v>313619.71999999997</v>
      </c>
      <c r="L10" s="75">
        <v>0</v>
      </c>
      <c r="M10" s="75">
        <v>32.270000000000003</v>
      </c>
      <c r="N10" s="81">
        <f t="shared" ref="N10:N18" si="0">SUM(G10:M10)</f>
        <v>1090200.01</v>
      </c>
      <c r="O10" s="90" t="s">
        <v>64</v>
      </c>
      <c r="P10" s="80" t="s">
        <v>55</v>
      </c>
    </row>
    <row r="11" spans="1:23" ht="40.5" customHeight="1" x14ac:dyDescent="0.25">
      <c r="A11" s="75">
        <v>8134968</v>
      </c>
      <c r="B11" s="75">
        <v>3457678</v>
      </c>
      <c r="C11" s="75" t="s">
        <v>4</v>
      </c>
      <c r="D11" s="75">
        <v>6042</v>
      </c>
      <c r="E11" s="75">
        <v>6049</v>
      </c>
      <c r="F11" s="75">
        <v>7</v>
      </c>
      <c r="G11" s="76">
        <v>8219</v>
      </c>
      <c r="H11" s="77">
        <v>8863.7099999999991</v>
      </c>
      <c r="I11" s="76">
        <v>0</v>
      </c>
      <c r="J11" s="76">
        <v>4791</v>
      </c>
      <c r="K11" s="77">
        <v>3672.01</v>
      </c>
      <c r="L11" s="75">
        <v>0</v>
      </c>
      <c r="M11" s="75">
        <v>54.28</v>
      </c>
      <c r="N11" s="81">
        <f t="shared" si="0"/>
        <v>25600</v>
      </c>
      <c r="O11" s="90" t="s">
        <v>64</v>
      </c>
      <c r="P11" s="80" t="s">
        <v>52</v>
      </c>
    </row>
    <row r="12" spans="1:23" ht="51" customHeight="1" x14ac:dyDescent="0.25">
      <c r="A12" s="75">
        <v>32951787</v>
      </c>
      <c r="B12" s="75">
        <v>3457505</v>
      </c>
      <c r="C12" s="75" t="s">
        <v>4</v>
      </c>
      <c r="D12" s="75">
        <v>1545</v>
      </c>
      <c r="E12" s="75">
        <v>1788</v>
      </c>
      <c r="F12" s="75">
        <f t="shared" ref="F12:F16" si="1">(E12-D12)</f>
        <v>243</v>
      </c>
      <c r="G12" s="76">
        <v>8219</v>
      </c>
      <c r="H12" s="77">
        <v>439557.56</v>
      </c>
      <c r="I12" s="76">
        <v>0</v>
      </c>
      <c r="J12" s="76">
        <v>4791</v>
      </c>
      <c r="K12" s="77">
        <v>182101.77</v>
      </c>
      <c r="L12" s="75">
        <v>0</v>
      </c>
      <c r="M12" s="75">
        <v>20.67</v>
      </c>
      <c r="N12" s="81">
        <f t="shared" si="0"/>
        <v>634690</v>
      </c>
      <c r="O12" s="79" t="s">
        <v>64</v>
      </c>
      <c r="P12" s="82" t="s">
        <v>57</v>
      </c>
    </row>
    <row r="13" spans="1:23" ht="40.5" customHeight="1" x14ac:dyDescent="0.25">
      <c r="A13" s="75">
        <v>11023163</v>
      </c>
      <c r="B13" s="75">
        <v>3455117</v>
      </c>
      <c r="C13" s="75" t="s">
        <v>4</v>
      </c>
      <c r="D13" s="75">
        <v>2259</v>
      </c>
      <c r="E13" s="75">
        <v>2261</v>
      </c>
      <c r="F13" s="75">
        <v>2</v>
      </c>
      <c r="G13" s="76">
        <v>8219</v>
      </c>
      <c r="H13" s="77">
        <v>3256.06</v>
      </c>
      <c r="I13" s="76">
        <v>0</v>
      </c>
      <c r="J13" s="76">
        <v>4791</v>
      </c>
      <c r="K13" s="77">
        <v>1348.9</v>
      </c>
      <c r="L13" s="75">
        <v>0</v>
      </c>
      <c r="M13" s="75">
        <v>-14.96</v>
      </c>
      <c r="N13" s="81">
        <f t="shared" si="0"/>
        <v>17600</v>
      </c>
      <c r="O13" s="90" t="s">
        <v>64</v>
      </c>
      <c r="P13" s="83" t="s">
        <v>53</v>
      </c>
    </row>
    <row r="14" spans="1:23" ht="53.25" customHeight="1" x14ac:dyDescent="0.25">
      <c r="A14" s="75">
        <v>243007</v>
      </c>
      <c r="B14" s="75">
        <v>3453925</v>
      </c>
      <c r="C14" s="75" t="s">
        <v>4</v>
      </c>
      <c r="D14" s="75">
        <v>2471</v>
      </c>
      <c r="E14" s="75">
        <v>2474</v>
      </c>
      <c r="F14" s="75">
        <v>3</v>
      </c>
      <c r="G14" s="76">
        <v>8219</v>
      </c>
      <c r="H14" s="77">
        <v>5426.76</v>
      </c>
      <c r="I14" s="76">
        <v>0</v>
      </c>
      <c r="J14" s="76">
        <v>4791</v>
      </c>
      <c r="K14" s="77">
        <v>2248.17</v>
      </c>
      <c r="L14" s="75">
        <v>0</v>
      </c>
      <c r="M14" s="84">
        <v>-84.93</v>
      </c>
      <c r="N14" s="81">
        <f t="shared" si="0"/>
        <v>20600</v>
      </c>
      <c r="O14" s="90" t="s">
        <v>64</v>
      </c>
      <c r="P14" s="80" t="s">
        <v>56</v>
      </c>
    </row>
    <row r="15" spans="1:23" ht="91.5" customHeight="1" x14ac:dyDescent="0.25">
      <c r="A15" s="75">
        <v>20001020</v>
      </c>
      <c r="B15" s="75">
        <v>3457506</v>
      </c>
      <c r="C15" s="75" t="s">
        <v>4</v>
      </c>
      <c r="D15" s="75">
        <v>5864</v>
      </c>
      <c r="E15" s="75">
        <v>5864</v>
      </c>
      <c r="F15" s="75">
        <v>92</v>
      </c>
      <c r="G15" s="76">
        <v>8219</v>
      </c>
      <c r="H15" s="77">
        <v>166420.64000000001</v>
      </c>
      <c r="I15" s="76">
        <v>0</v>
      </c>
      <c r="J15" s="76">
        <v>4791</v>
      </c>
      <c r="K15" s="77">
        <v>68943.88</v>
      </c>
      <c r="L15" s="75">
        <v>0</v>
      </c>
      <c r="M15" s="84">
        <v>-74.52</v>
      </c>
      <c r="N15" s="81">
        <f t="shared" si="0"/>
        <v>248300.00000000003</v>
      </c>
      <c r="O15" s="79" t="s">
        <v>64</v>
      </c>
      <c r="P15" s="80" t="s">
        <v>59</v>
      </c>
    </row>
    <row r="16" spans="1:23" ht="66" customHeight="1" x14ac:dyDescent="0.25">
      <c r="A16" s="75">
        <v>15000589</v>
      </c>
      <c r="B16" s="75">
        <v>3458170</v>
      </c>
      <c r="C16" s="75" t="s">
        <v>4</v>
      </c>
      <c r="D16" s="75">
        <v>53419</v>
      </c>
      <c r="E16" s="75">
        <v>54135</v>
      </c>
      <c r="F16" s="75">
        <f t="shared" si="1"/>
        <v>716</v>
      </c>
      <c r="G16" s="76">
        <v>8219</v>
      </c>
      <c r="H16" s="77">
        <v>1295186.72</v>
      </c>
      <c r="I16" s="76">
        <v>0</v>
      </c>
      <c r="J16" s="76">
        <v>4791</v>
      </c>
      <c r="K16" s="77">
        <v>536563.24</v>
      </c>
      <c r="L16" s="75">
        <v>0</v>
      </c>
      <c r="M16" s="84">
        <v>40.04</v>
      </c>
      <c r="N16" s="81">
        <f>SUM(G16:M16)</f>
        <v>1844800</v>
      </c>
      <c r="O16" s="79" t="s">
        <v>64</v>
      </c>
      <c r="P16" s="80" t="s">
        <v>61</v>
      </c>
    </row>
    <row r="17" spans="1:16" ht="50.25" customHeight="1" x14ac:dyDescent="0.25">
      <c r="A17" s="73">
        <v>919</v>
      </c>
      <c r="B17" s="75">
        <v>3460212</v>
      </c>
      <c r="C17" s="75" t="s">
        <v>4</v>
      </c>
      <c r="D17" s="75">
        <v>7751</v>
      </c>
      <c r="E17" s="85">
        <v>7794</v>
      </c>
      <c r="F17" s="75">
        <v>43</v>
      </c>
      <c r="G17" s="76">
        <v>8219</v>
      </c>
      <c r="H17" s="77">
        <v>77783.56</v>
      </c>
      <c r="I17" s="76">
        <v>0</v>
      </c>
      <c r="J17" s="76">
        <v>4791</v>
      </c>
      <c r="K17" s="77">
        <v>32223.77</v>
      </c>
      <c r="L17" s="75">
        <v>0</v>
      </c>
      <c r="M17" s="84">
        <v>-17.329999999999998</v>
      </c>
      <c r="N17" s="81">
        <f>SUM(G17:M17)</f>
        <v>123000</v>
      </c>
      <c r="O17" s="90" t="s">
        <v>64</v>
      </c>
      <c r="P17" s="80" t="s">
        <v>60</v>
      </c>
    </row>
    <row r="18" spans="1:16" ht="60" x14ac:dyDescent="0.25">
      <c r="A18" s="75">
        <v>17330545</v>
      </c>
      <c r="B18" s="75">
        <v>3465870</v>
      </c>
      <c r="C18" s="75" t="s">
        <v>4</v>
      </c>
      <c r="D18" s="75">
        <v>0</v>
      </c>
      <c r="E18" s="75">
        <v>0</v>
      </c>
      <c r="F18" s="75">
        <v>2559</v>
      </c>
      <c r="G18" s="76">
        <v>8219</v>
      </c>
      <c r="H18" s="77">
        <v>4594656.5999999996</v>
      </c>
      <c r="I18" s="76">
        <v>0</v>
      </c>
      <c r="J18" s="77">
        <v>4791</v>
      </c>
      <c r="K18" s="77">
        <v>1903450.6</v>
      </c>
      <c r="L18" s="75">
        <v>0</v>
      </c>
      <c r="M18" s="84">
        <v>-17.399999999999999</v>
      </c>
      <c r="N18" s="86">
        <f t="shared" si="0"/>
        <v>6511099.7999999989</v>
      </c>
      <c r="O18" s="79" t="s">
        <v>64</v>
      </c>
      <c r="P18" s="80" t="s">
        <v>58</v>
      </c>
    </row>
    <row r="19" spans="1:16" ht="18" x14ac:dyDescent="0.25">
      <c r="A19" s="124" t="s">
        <v>35</v>
      </c>
      <c r="B19" s="124"/>
      <c r="C19" s="124"/>
      <c r="D19" s="124"/>
      <c r="E19" s="124"/>
      <c r="F19" s="87">
        <f>SUM(F10:F18)</f>
        <v>3944</v>
      </c>
      <c r="G19" s="66">
        <f t="shared" ref="G19:M19" si="2">SUM(G10:G18)</f>
        <v>78080.5</v>
      </c>
      <c r="H19" s="66">
        <f t="shared" si="2"/>
        <v>7348184.629999999</v>
      </c>
      <c r="I19" s="66">
        <f t="shared" si="2"/>
        <v>0</v>
      </c>
      <c r="J19" s="66">
        <f>SUM(J10:J18)</f>
        <v>45514.5</v>
      </c>
      <c r="K19" s="66">
        <f t="shared" si="2"/>
        <v>3044172.06</v>
      </c>
      <c r="L19" s="66">
        <f t="shared" si="2"/>
        <v>0</v>
      </c>
      <c r="M19" s="87">
        <f t="shared" si="2"/>
        <v>-61.879999999999981</v>
      </c>
      <c r="N19" s="64">
        <f>SUM(N10:N18)</f>
        <v>10515889.809999999</v>
      </c>
      <c r="O19" s="67"/>
      <c r="P19" s="68"/>
    </row>
    <row r="22" spans="1:16" ht="15.75" x14ac:dyDescent="0.25">
      <c r="C22" s="6"/>
    </row>
  </sheetData>
  <mergeCells count="16">
    <mergeCell ref="A1:A4"/>
    <mergeCell ref="B1:L1"/>
    <mergeCell ref="M1:N1"/>
    <mergeCell ref="B2:L2"/>
    <mergeCell ref="M2:N3"/>
    <mergeCell ref="B3:L3"/>
    <mergeCell ref="B4:L4"/>
    <mergeCell ref="M4:N4"/>
    <mergeCell ref="F8:F9"/>
    <mergeCell ref="G8:N8"/>
    <mergeCell ref="A19:E1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9"/>
  <sheetViews>
    <sheetView topLeftCell="M13" zoomScale="50" zoomScaleNormal="50" workbookViewId="0">
      <selection activeCell="O33" sqref="O33"/>
    </sheetView>
  </sheetViews>
  <sheetFormatPr baseColWidth="10" defaultRowHeight="15" x14ac:dyDescent="0.25"/>
  <cols>
    <col min="1" max="2" width="14.7109375" customWidth="1"/>
    <col min="3" max="3" width="17.140625" customWidth="1"/>
    <col min="4" max="4" width="15.7109375" customWidth="1"/>
    <col min="5" max="6" width="14.7109375" customWidth="1"/>
    <col min="7" max="7" width="19.140625" customWidth="1"/>
    <col min="8" max="8" width="26" customWidth="1"/>
    <col min="9" max="9" width="14.7109375" customWidth="1"/>
    <col min="10" max="10" width="22.5703125" customWidth="1"/>
    <col min="11" max="11" width="23.5703125" customWidth="1"/>
    <col min="12" max="12" width="29" customWidth="1"/>
    <col min="13" max="13" width="19.28515625" customWidth="1"/>
    <col min="14" max="14" width="31.140625" customWidth="1"/>
    <col min="15" max="15" width="40" customWidth="1"/>
    <col min="16" max="16" width="22.7109375" customWidth="1"/>
  </cols>
  <sheetData>
    <row r="1" spans="1:22" ht="16.5" x14ac:dyDescent="0.25">
      <c r="A1" s="125"/>
      <c r="B1" s="126" t="s">
        <v>46</v>
      </c>
      <c r="C1" s="126"/>
      <c r="D1" s="126"/>
      <c r="E1" s="126"/>
      <c r="F1" s="126"/>
      <c r="G1" s="126"/>
      <c r="H1" s="126"/>
      <c r="I1" s="126"/>
      <c r="J1" s="126"/>
      <c r="K1" s="126"/>
      <c r="L1" s="127" t="s">
        <v>41</v>
      </c>
      <c r="M1" s="127"/>
      <c r="N1" s="10"/>
      <c r="O1" s="10"/>
      <c r="P1" s="10"/>
      <c r="Q1" s="10"/>
      <c r="R1" s="10"/>
      <c r="S1" s="10"/>
      <c r="T1" s="10"/>
      <c r="U1" s="10"/>
      <c r="V1" s="12"/>
    </row>
    <row r="2" spans="1:22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7" t="s">
        <v>42</v>
      </c>
      <c r="M2" s="127"/>
      <c r="N2" s="11"/>
      <c r="O2" s="11"/>
      <c r="P2" s="11"/>
      <c r="Q2" s="11"/>
      <c r="R2" s="11"/>
      <c r="S2" s="11"/>
      <c r="T2" s="11"/>
      <c r="U2" s="11"/>
      <c r="V2" s="11"/>
    </row>
    <row r="3" spans="1:22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7"/>
      <c r="M3" s="127"/>
    </row>
    <row r="4" spans="1:22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7" t="s">
        <v>43</v>
      </c>
      <c r="M4" s="127"/>
    </row>
    <row r="5" spans="1:22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</row>
    <row r="6" spans="1:22" ht="16.5" x14ac:dyDescent="0.3">
      <c r="A6" s="93" t="s">
        <v>1</v>
      </c>
      <c r="B6" s="14">
        <v>2025</v>
      </c>
      <c r="C6" s="95" t="s">
        <v>2</v>
      </c>
      <c r="D6" s="92" t="s">
        <v>24</v>
      </c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2" ht="27" customHeight="1" x14ac:dyDescent="0.25">
      <c r="A8" s="129" t="s">
        <v>6</v>
      </c>
      <c r="B8" s="130" t="s">
        <v>36</v>
      </c>
      <c r="C8" s="130" t="s">
        <v>7</v>
      </c>
      <c r="D8" s="130" t="s">
        <v>8</v>
      </c>
      <c r="E8" s="130" t="s">
        <v>9</v>
      </c>
      <c r="F8" s="130" t="s">
        <v>10</v>
      </c>
      <c r="G8" s="129" t="s">
        <v>19</v>
      </c>
      <c r="H8" s="129"/>
      <c r="I8" s="129"/>
      <c r="J8" s="129"/>
      <c r="K8" s="129"/>
      <c r="L8" s="129"/>
      <c r="M8" s="129"/>
      <c r="N8" s="129"/>
      <c r="O8" s="36" t="s">
        <v>50</v>
      </c>
    </row>
    <row r="9" spans="1:22" ht="73.5" customHeight="1" x14ac:dyDescent="0.3">
      <c r="A9" s="129"/>
      <c r="B9" s="130"/>
      <c r="C9" s="130"/>
      <c r="D9" s="130"/>
      <c r="E9" s="130"/>
      <c r="F9" s="130"/>
      <c r="G9" s="94" t="s">
        <v>11</v>
      </c>
      <c r="H9" s="94" t="s">
        <v>12</v>
      </c>
      <c r="I9" s="93" t="s">
        <v>13</v>
      </c>
      <c r="J9" s="94" t="s">
        <v>14</v>
      </c>
      <c r="K9" s="93" t="s">
        <v>15</v>
      </c>
      <c r="L9" s="94" t="s">
        <v>32</v>
      </c>
      <c r="M9" s="94" t="s">
        <v>16</v>
      </c>
      <c r="N9" s="94" t="s">
        <v>17</v>
      </c>
      <c r="O9" s="37" t="s">
        <v>51</v>
      </c>
    </row>
    <row r="10" spans="1:22" ht="40.5" customHeight="1" x14ac:dyDescent="0.25">
      <c r="A10" s="75">
        <v>161043</v>
      </c>
      <c r="B10" s="75">
        <v>3470864</v>
      </c>
      <c r="C10" s="75" t="s">
        <v>24</v>
      </c>
      <c r="D10" s="75">
        <v>5645</v>
      </c>
      <c r="E10" s="75">
        <v>6128</v>
      </c>
      <c r="F10" s="75">
        <f>(E10-D10)</f>
        <v>483</v>
      </c>
      <c r="G10" s="77">
        <v>12328.5</v>
      </c>
      <c r="H10" s="77">
        <v>1310562.54</v>
      </c>
      <c r="I10" s="76">
        <v>0</v>
      </c>
      <c r="J10" s="77">
        <v>7185.5</v>
      </c>
      <c r="K10" s="77">
        <v>542933.06000000006</v>
      </c>
      <c r="L10" s="75">
        <v>0</v>
      </c>
      <c r="M10" s="84">
        <v>-10.6</v>
      </c>
      <c r="N10" s="78">
        <f t="shared" ref="N10:N18" si="0">SUM(G10:M10)</f>
        <v>1872999</v>
      </c>
      <c r="O10" s="90" t="s">
        <v>65</v>
      </c>
      <c r="P10" s="80" t="s">
        <v>55</v>
      </c>
    </row>
    <row r="11" spans="1:22" ht="47.25" customHeight="1" x14ac:dyDescent="0.25">
      <c r="A11" s="75">
        <v>8134968</v>
      </c>
      <c r="B11" s="75">
        <v>3474243</v>
      </c>
      <c r="C11" s="75" t="s">
        <v>24</v>
      </c>
      <c r="D11" s="75">
        <v>6049</v>
      </c>
      <c r="E11" s="75">
        <v>6057</v>
      </c>
      <c r="F11" s="75">
        <f>(E11-D11)</f>
        <v>8</v>
      </c>
      <c r="G11" s="76">
        <v>8219</v>
      </c>
      <c r="H11" s="77">
        <v>10129.950000000001</v>
      </c>
      <c r="I11" s="76">
        <v>0</v>
      </c>
      <c r="J11" s="76">
        <v>4791</v>
      </c>
      <c r="K11" s="77">
        <v>4196.58</v>
      </c>
      <c r="L11" s="75">
        <v>0</v>
      </c>
      <c r="M11" s="75">
        <v>-36.54</v>
      </c>
      <c r="N11" s="81">
        <f t="shared" si="0"/>
        <v>27299.989999999998</v>
      </c>
      <c r="O11" s="90" t="s">
        <v>65</v>
      </c>
      <c r="P11" s="80" t="s">
        <v>52</v>
      </c>
    </row>
    <row r="12" spans="1:22" ht="48" customHeight="1" x14ac:dyDescent="0.25">
      <c r="A12" s="75">
        <v>32951787</v>
      </c>
      <c r="B12" s="75">
        <v>3474070</v>
      </c>
      <c r="C12" s="75" t="s">
        <v>24</v>
      </c>
      <c r="D12" s="75">
        <v>1788</v>
      </c>
      <c r="E12" s="75">
        <v>1928</v>
      </c>
      <c r="F12" s="75">
        <f t="shared" ref="F12:F17" si="1">(E12-D12)</f>
        <v>140</v>
      </c>
      <c r="G12" s="76">
        <v>8219</v>
      </c>
      <c r="H12" s="77">
        <v>253248.8</v>
      </c>
      <c r="I12" s="76">
        <v>0</v>
      </c>
      <c r="J12" s="76">
        <v>4791</v>
      </c>
      <c r="K12" s="77">
        <v>104914.6</v>
      </c>
      <c r="L12" s="75">
        <v>0</v>
      </c>
      <c r="M12" s="75">
        <v>26.6</v>
      </c>
      <c r="N12" s="81">
        <f t="shared" si="0"/>
        <v>371200</v>
      </c>
      <c r="O12" s="79" t="s">
        <v>65</v>
      </c>
      <c r="P12" s="82" t="s">
        <v>57</v>
      </c>
    </row>
    <row r="13" spans="1:22" ht="55.5" customHeight="1" x14ac:dyDescent="0.25">
      <c r="A13" s="75">
        <v>11023163</v>
      </c>
      <c r="B13" s="75">
        <v>3471683</v>
      </c>
      <c r="C13" s="75" t="s">
        <v>24</v>
      </c>
      <c r="D13" s="75">
        <v>2261</v>
      </c>
      <c r="E13" s="75">
        <v>2263</v>
      </c>
      <c r="F13" s="75">
        <f t="shared" si="1"/>
        <v>2</v>
      </c>
      <c r="G13" s="76">
        <v>8219</v>
      </c>
      <c r="H13" s="77">
        <v>3256.06</v>
      </c>
      <c r="I13" s="76">
        <v>0</v>
      </c>
      <c r="J13" s="76">
        <v>4791</v>
      </c>
      <c r="K13" s="77">
        <v>1348.9</v>
      </c>
      <c r="L13" s="75">
        <v>0</v>
      </c>
      <c r="M13" s="75">
        <v>-14.96</v>
      </c>
      <c r="N13" s="81">
        <f t="shared" si="0"/>
        <v>17600</v>
      </c>
      <c r="O13" s="90" t="s">
        <v>65</v>
      </c>
      <c r="P13" s="83" t="s">
        <v>53</v>
      </c>
    </row>
    <row r="14" spans="1:22" ht="54" customHeight="1" x14ac:dyDescent="0.25">
      <c r="A14" s="75">
        <v>243007</v>
      </c>
      <c r="B14" s="75">
        <v>3470491</v>
      </c>
      <c r="C14" s="75" t="s">
        <v>24</v>
      </c>
      <c r="D14" s="75">
        <v>2474</v>
      </c>
      <c r="E14" s="75">
        <v>2477</v>
      </c>
      <c r="F14" s="75">
        <f t="shared" si="1"/>
        <v>3</v>
      </c>
      <c r="G14" s="76">
        <v>8219</v>
      </c>
      <c r="H14" s="77">
        <v>5426.76</v>
      </c>
      <c r="I14" s="76">
        <v>0</v>
      </c>
      <c r="J14" s="76">
        <v>4791</v>
      </c>
      <c r="K14" s="77">
        <v>2248.17</v>
      </c>
      <c r="L14" s="75">
        <v>0</v>
      </c>
      <c r="M14" s="84">
        <v>-84.93</v>
      </c>
      <c r="N14" s="81">
        <f t="shared" si="0"/>
        <v>20600</v>
      </c>
      <c r="O14" s="90" t="s">
        <v>65</v>
      </c>
      <c r="P14" s="80" t="s">
        <v>56</v>
      </c>
    </row>
    <row r="15" spans="1:22" ht="73.5" customHeight="1" x14ac:dyDescent="0.25">
      <c r="A15" s="75">
        <v>20001020</v>
      </c>
      <c r="B15" s="75">
        <v>3474071</v>
      </c>
      <c r="C15" s="75" t="s">
        <v>24</v>
      </c>
      <c r="D15" s="75">
        <v>5864</v>
      </c>
      <c r="E15" s="75">
        <v>5864</v>
      </c>
      <c r="F15" s="75">
        <v>92</v>
      </c>
      <c r="G15" s="76">
        <v>8219</v>
      </c>
      <c r="H15" s="77">
        <v>166420.64000000001</v>
      </c>
      <c r="I15" s="76">
        <v>0</v>
      </c>
      <c r="J15" s="76">
        <v>4791</v>
      </c>
      <c r="K15" s="77">
        <v>68943.88</v>
      </c>
      <c r="L15" s="75">
        <v>0</v>
      </c>
      <c r="M15" s="84">
        <v>-74.52</v>
      </c>
      <c r="N15" s="81">
        <f t="shared" si="0"/>
        <v>248300.00000000003</v>
      </c>
      <c r="O15" s="79" t="s">
        <v>65</v>
      </c>
      <c r="P15" s="80" t="s">
        <v>59</v>
      </c>
    </row>
    <row r="16" spans="1:22" ht="71.25" customHeight="1" x14ac:dyDescent="0.25">
      <c r="A16" s="75">
        <v>15000589</v>
      </c>
      <c r="B16" s="75">
        <v>3474735</v>
      </c>
      <c r="C16" s="75" t="s">
        <v>24</v>
      </c>
      <c r="D16" s="75">
        <v>54135</v>
      </c>
      <c r="E16" s="75">
        <v>54647</v>
      </c>
      <c r="F16" s="75">
        <f t="shared" si="1"/>
        <v>512</v>
      </c>
      <c r="G16" s="76">
        <v>8219</v>
      </c>
      <c r="H16" s="77">
        <v>926167.04000000004</v>
      </c>
      <c r="I16" s="76">
        <v>0</v>
      </c>
      <c r="J16" s="76">
        <v>4791</v>
      </c>
      <c r="K16" s="77">
        <v>383687.67999999999</v>
      </c>
      <c r="L16" s="75">
        <v>0</v>
      </c>
      <c r="M16" s="84">
        <v>35.28</v>
      </c>
      <c r="N16" s="81">
        <f>SUM(G16:M16)</f>
        <v>1322900</v>
      </c>
      <c r="O16" s="79" t="s">
        <v>65</v>
      </c>
      <c r="P16" s="80" t="s">
        <v>61</v>
      </c>
    </row>
    <row r="17" spans="1:16" ht="58.5" customHeight="1" x14ac:dyDescent="0.25">
      <c r="A17" s="73">
        <v>919</v>
      </c>
      <c r="B17" s="75">
        <v>3476777</v>
      </c>
      <c r="C17" s="75" t="s">
        <v>24</v>
      </c>
      <c r="D17" s="75">
        <v>7794</v>
      </c>
      <c r="E17" s="85">
        <v>7851</v>
      </c>
      <c r="F17" s="75">
        <f t="shared" si="1"/>
        <v>57</v>
      </c>
      <c r="G17" s="76">
        <v>8219</v>
      </c>
      <c r="H17" s="77">
        <v>103108.44</v>
      </c>
      <c r="I17" s="76">
        <v>0</v>
      </c>
      <c r="J17" s="76">
        <v>4791</v>
      </c>
      <c r="K17" s="77">
        <v>42715.23</v>
      </c>
      <c r="L17" s="75">
        <v>0</v>
      </c>
      <c r="M17" s="84">
        <v>-33.67</v>
      </c>
      <c r="N17" s="81">
        <f>SUM(G17:M17)</f>
        <v>158800</v>
      </c>
      <c r="O17" s="90" t="s">
        <v>65</v>
      </c>
      <c r="P17" s="80" t="s">
        <v>60</v>
      </c>
    </row>
    <row r="18" spans="1:16" ht="82.5" customHeight="1" x14ac:dyDescent="0.25">
      <c r="A18" s="75">
        <v>17330545</v>
      </c>
      <c r="B18" s="75">
        <v>3482435</v>
      </c>
      <c r="C18" s="75" t="s">
        <v>24</v>
      </c>
      <c r="D18" s="75">
        <v>0</v>
      </c>
      <c r="E18" s="75">
        <v>0</v>
      </c>
      <c r="F18" s="75">
        <v>2551</v>
      </c>
      <c r="G18" s="76">
        <v>8219</v>
      </c>
      <c r="H18" s="77">
        <v>4614554.92</v>
      </c>
      <c r="I18" s="76">
        <v>0</v>
      </c>
      <c r="J18" s="77">
        <v>4791</v>
      </c>
      <c r="K18" s="77">
        <v>1911693.89</v>
      </c>
      <c r="L18" s="75">
        <v>0</v>
      </c>
      <c r="M18" s="84">
        <v>41.19</v>
      </c>
      <c r="N18" s="86">
        <f t="shared" si="0"/>
        <v>6539300</v>
      </c>
      <c r="O18" s="79" t="s">
        <v>65</v>
      </c>
      <c r="P18" s="80" t="s">
        <v>58</v>
      </c>
    </row>
    <row r="19" spans="1:16" ht="18" x14ac:dyDescent="0.25">
      <c r="A19" s="124" t="s">
        <v>35</v>
      </c>
      <c r="B19" s="124"/>
      <c r="C19" s="124"/>
      <c r="D19" s="124"/>
      <c r="E19" s="124"/>
      <c r="F19" s="91">
        <f>SUM(F10:F18)</f>
        <v>3848</v>
      </c>
      <c r="G19" s="66">
        <f t="shared" ref="G19:M19" si="2">SUM(G10:G18)</f>
        <v>78080.5</v>
      </c>
      <c r="H19" s="66">
        <f t="shared" si="2"/>
        <v>7392875.1500000004</v>
      </c>
      <c r="I19" s="66">
        <f t="shared" si="2"/>
        <v>0</v>
      </c>
      <c r="J19" s="66">
        <f>SUM(J10:J18)</f>
        <v>45513.5</v>
      </c>
      <c r="K19" s="66">
        <f t="shared" si="2"/>
        <v>3062681.99</v>
      </c>
      <c r="L19" s="66">
        <f t="shared" si="2"/>
        <v>0</v>
      </c>
      <c r="M19" s="91">
        <f t="shared" si="2"/>
        <v>-152.14999999999998</v>
      </c>
      <c r="N19" s="64">
        <f>SUM(N10:N18)</f>
        <v>10578998.99</v>
      </c>
      <c r="O19" s="67"/>
      <c r="P19" s="68"/>
    </row>
  </sheetData>
  <mergeCells count="16">
    <mergeCell ref="G8:N8"/>
    <mergeCell ref="A1:A4"/>
    <mergeCell ref="B1:K1"/>
    <mergeCell ref="L1:M1"/>
    <mergeCell ref="B2:K2"/>
    <mergeCell ref="L2:M3"/>
    <mergeCell ref="B3:K3"/>
    <mergeCell ref="B4:K4"/>
    <mergeCell ref="L4:M4"/>
    <mergeCell ref="F8:F9"/>
    <mergeCell ref="A19:E1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scale="31" orientation="landscape" r:id="rId1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1"/>
  <sheetViews>
    <sheetView topLeftCell="L13" zoomScale="70" zoomScaleNormal="70" workbookViewId="0">
      <selection activeCell="N20" sqref="N20"/>
    </sheetView>
  </sheetViews>
  <sheetFormatPr baseColWidth="10" defaultRowHeight="15" x14ac:dyDescent="0.25"/>
  <cols>
    <col min="1" max="3" width="14.7109375" customWidth="1"/>
    <col min="4" max="4" width="15.7109375" customWidth="1"/>
    <col min="5" max="6" width="14.7109375" customWidth="1"/>
    <col min="7" max="7" width="18.28515625" customWidth="1"/>
    <col min="8" max="8" width="21.85546875" customWidth="1"/>
    <col min="9" max="9" width="14.7109375" customWidth="1"/>
    <col min="10" max="10" width="18.28515625" customWidth="1"/>
    <col min="11" max="11" width="18.140625" customWidth="1"/>
    <col min="12" max="12" width="17.7109375" customWidth="1"/>
    <col min="13" max="13" width="16.42578125" customWidth="1"/>
    <col min="14" max="14" width="22" customWidth="1"/>
    <col min="15" max="15" width="30.28515625" customWidth="1"/>
    <col min="16" max="16" width="25" customWidth="1"/>
  </cols>
  <sheetData>
    <row r="1" spans="1:23" ht="16.5" x14ac:dyDescent="0.25">
      <c r="A1" s="125"/>
      <c r="B1" s="126" t="s">
        <v>46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41</v>
      </c>
      <c r="N1" s="127"/>
      <c r="O1" s="10"/>
      <c r="P1" s="10"/>
      <c r="Q1" s="10"/>
      <c r="R1" s="10"/>
      <c r="S1" s="10"/>
      <c r="T1" s="10"/>
      <c r="U1" s="10"/>
      <c r="V1" s="10"/>
      <c r="W1" s="12"/>
    </row>
    <row r="2" spans="1:23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1"/>
      <c r="P2" s="11"/>
      <c r="Q2" s="11"/>
      <c r="R2" s="11"/>
      <c r="S2" s="11"/>
      <c r="T2" s="11"/>
      <c r="U2" s="11"/>
      <c r="V2" s="11"/>
      <c r="W2" s="11"/>
    </row>
    <row r="3" spans="1:23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</row>
    <row r="4" spans="1:23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</row>
    <row r="5" spans="1:23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23" ht="31.5" customHeight="1" x14ac:dyDescent="0.3">
      <c r="A6" s="93" t="s">
        <v>1</v>
      </c>
      <c r="B6" s="14">
        <v>2025</v>
      </c>
      <c r="C6" s="95" t="s">
        <v>2</v>
      </c>
      <c r="D6" s="92" t="s">
        <v>25</v>
      </c>
      <c r="E6" s="11"/>
      <c r="F6" s="13"/>
      <c r="G6" s="13"/>
      <c r="H6" s="13"/>
      <c r="I6" s="13"/>
      <c r="J6" s="2"/>
      <c r="K6" s="2"/>
      <c r="L6" s="2"/>
      <c r="M6" s="3"/>
      <c r="N6" s="3"/>
    </row>
    <row r="8" spans="1:23" ht="23.25" customHeight="1" x14ac:dyDescent="0.25">
      <c r="A8" s="129" t="s">
        <v>6</v>
      </c>
      <c r="B8" s="130" t="s">
        <v>36</v>
      </c>
      <c r="C8" s="130" t="s">
        <v>7</v>
      </c>
      <c r="D8" s="130" t="s">
        <v>8</v>
      </c>
      <c r="E8" s="130" t="s">
        <v>9</v>
      </c>
      <c r="F8" s="130" t="s">
        <v>10</v>
      </c>
      <c r="G8" s="129" t="s">
        <v>19</v>
      </c>
      <c r="H8" s="129"/>
      <c r="I8" s="129"/>
      <c r="J8" s="129"/>
      <c r="K8" s="129"/>
      <c r="L8" s="129"/>
      <c r="M8" s="129"/>
      <c r="N8" s="129"/>
      <c r="O8" s="36" t="s">
        <v>50</v>
      </c>
    </row>
    <row r="9" spans="1:23" ht="54" customHeight="1" x14ac:dyDescent="0.3">
      <c r="A9" s="129"/>
      <c r="B9" s="130"/>
      <c r="C9" s="130"/>
      <c r="D9" s="130"/>
      <c r="E9" s="130"/>
      <c r="F9" s="130"/>
      <c r="G9" s="94" t="s">
        <v>11</v>
      </c>
      <c r="H9" s="94" t="s">
        <v>12</v>
      </c>
      <c r="I9" s="93" t="s">
        <v>13</v>
      </c>
      <c r="J9" s="94" t="s">
        <v>14</v>
      </c>
      <c r="K9" s="93" t="s">
        <v>15</v>
      </c>
      <c r="L9" s="94" t="s">
        <v>32</v>
      </c>
      <c r="M9" s="94" t="s">
        <v>16</v>
      </c>
      <c r="N9" s="94" t="s">
        <v>17</v>
      </c>
      <c r="O9" s="37" t="s">
        <v>51</v>
      </c>
    </row>
    <row r="10" spans="1:23" ht="39" customHeight="1" x14ac:dyDescent="0.25">
      <c r="A10" s="75">
        <v>161043</v>
      </c>
      <c r="B10" s="75">
        <v>3487463</v>
      </c>
      <c r="C10" s="75" t="s">
        <v>25</v>
      </c>
      <c r="D10" s="75">
        <v>6128</v>
      </c>
      <c r="E10" s="75">
        <v>6147</v>
      </c>
      <c r="F10" s="75">
        <f t="shared" ref="F10:F14" si="0">E10-D10</f>
        <v>19</v>
      </c>
      <c r="G10" s="77">
        <v>12328.5</v>
      </c>
      <c r="H10" s="77">
        <v>51554.22</v>
      </c>
      <c r="I10" s="76">
        <v>0</v>
      </c>
      <c r="J10" s="77">
        <v>7186.5</v>
      </c>
      <c r="K10" s="77">
        <v>21357.62</v>
      </c>
      <c r="L10" s="75">
        <v>0</v>
      </c>
      <c r="M10" s="75">
        <v>-26.84</v>
      </c>
      <c r="N10" s="81">
        <f t="shared" ref="N10:N20" si="1">SUM(G10:M10)</f>
        <v>92400</v>
      </c>
      <c r="O10" s="136" t="s">
        <v>68</v>
      </c>
      <c r="P10" s="139" t="s">
        <v>70</v>
      </c>
    </row>
    <row r="11" spans="1:23" ht="31.5" customHeight="1" x14ac:dyDescent="0.25">
      <c r="A11" s="140" t="s">
        <v>69</v>
      </c>
      <c r="B11" s="140"/>
      <c r="C11" s="140"/>
      <c r="D11" s="140"/>
      <c r="E11" s="140"/>
      <c r="F11" s="140"/>
      <c r="G11" s="142"/>
      <c r="H11" s="144"/>
      <c r="I11" s="142"/>
      <c r="J11" s="142"/>
      <c r="K11" s="144"/>
      <c r="L11" s="140"/>
      <c r="M11" s="140"/>
      <c r="N11" s="81">
        <v>2302479</v>
      </c>
      <c r="O11" s="137"/>
      <c r="P11" s="139"/>
    </row>
    <row r="12" spans="1:23" ht="62.25" customHeight="1" x14ac:dyDescent="0.25">
      <c r="A12" s="141"/>
      <c r="B12" s="141"/>
      <c r="C12" s="141"/>
      <c r="D12" s="141"/>
      <c r="E12" s="141"/>
      <c r="F12" s="141"/>
      <c r="G12" s="143"/>
      <c r="H12" s="145"/>
      <c r="I12" s="143"/>
      <c r="J12" s="143"/>
      <c r="K12" s="145"/>
      <c r="L12" s="141"/>
      <c r="M12" s="141"/>
      <c r="N12" s="81">
        <f>SUM(N10:N11)</f>
        <v>2394879</v>
      </c>
      <c r="O12" s="138"/>
      <c r="P12" s="139"/>
    </row>
    <row r="13" spans="1:23" ht="38.25" customHeight="1" x14ac:dyDescent="0.25">
      <c r="A13" s="75">
        <v>8134968</v>
      </c>
      <c r="B13" s="75">
        <v>3490857</v>
      </c>
      <c r="C13" s="75" t="s">
        <v>25</v>
      </c>
      <c r="D13" s="75">
        <v>6057</v>
      </c>
      <c r="E13" s="75">
        <v>6065</v>
      </c>
      <c r="F13" s="75">
        <f t="shared" si="0"/>
        <v>8</v>
      </c>
      <c r="G13" s="76">
        <v>8129</v>
      </c>
      <c r="H13" s="77">
        <v>10129.950000000001</v>
      </c>
      <c r="I13" s="76">
        <v>0</v>
      </c>
      <c r="J13" s="76">
        <v>4791</v>
      </c>
      <c r="K13" s="77">
        <v>4196.58</v>
      </c>
      <c r="L13" s="75">
        <v>0</v>
      </c>
      <c r="M13" s="75">
        <v>-36.54</v>
      </c>
      <c r="N13" s="78">
        <f t="shared" si="1"/>
        <v>27209.989999999998</v>
      </c>
      <c r="O13" s="90" t="s">
        <v>72</v>
      </c>
      <c r="P13" s="80" t="s">
        <v>71</v>
      </c>
    </row>
    <row r="14" spans="1:23" ht="38.25" customHeight="1" x14ac:dyDescent="0.25">
      <c r="A14" s="75">
        <v>32951787</v>
      </c>
      <c r="B14" s="75">
        <v>3490684</v>
      </c>
      <c r="C14" s="75" t="s">
        <v>25</v>
      </c>
      <c r="D14" s="75">
        <v>1928</v>
      </c>
      <c r="E14" s="75">
        <v>2018</v>
      </c>
      <c r="F14" s="75">
        <f t="shared" si="0"/>
        <v>90</v>
      </c>
      <c r="G14" s="76">
        <v>8219</v>
      </c>
      <c r="H14" s="77">
        <v>162802.79999999999</v>
      </c>
      <c r="I14" s="76">
        <v>0</v>
      </c>
      <c r="J14" s="76">
        <v>4791</v>
      </c>
      <c r="K14" s="77">
        <v>67445.100000000006</v>
      </c>
      <c r="L14" s="75">
        <v>0</v>
      </c>
      <c r="M14" s="75">
        <v>-57.9</v>
      </c>
      <c r="N14" s="81">
        <f t="shared" si="1"/>
        <v>243200</v>
      </c>
      <c r="O14" s="79" t="s">
        <v>66</v>
      </c>
      <c r="P14" s="82" t="s">
        <v>57</v>
      </c>
    </row>
    <row r="15" spans="1:23" ht="33.75" customHeight="1" x14ac:dyDescent="0.25">
      <c r="A15" s="75">
        <v>11023163</v>
      </c>
      <c r="B15" s="75">
        <v>3488282</v>
      </c>
      <c r="C15" s="75" t="s">
        <v>25</v>
      </c>
      <c r="D15" s="75">
        <v>2263</v>
      </c>
      <c r="E15" s="75">
        <v>2265</v>
      </c>
      <c r="F15" s="75">
        <f>E15-D15</f>
        <v>2</v>
      </c>
      <c r="G15" s="76">
        <v>8219</v>
      </c>
      <c r="H15" s="77">
        <v>3256.06</v>
      </c>
      <c r="I15" s="76">
        <v>0</v>
      </c>
      <c r="J15" s="76">
        <v>4791</v>
      </c>
      <c r="K15" s="77">
        <v>1348.9</v>
      </c>
      <c r="L15" s="75">
        <v>0</v>
      </c>
      <c r="M15" s="75">
        <v>-14.96</v>
      </c>
      <c r="N15" s="81">
        <f t="shared" si="1"/>
        <v>17600</v>
      </c>
      <c r="O15" s="90" t="s">
        <v>67</v>
      </c>
      <c r="P15" s="83" t="s">
        <v>53</v>
      </c>
    </row>
    <row r="16" spans="1:23" ht="45.75" customHeight="1" x14ac:dyDescent="0.25">
      <c r="A16" s="75">
        <v>243007</v>
      </c>
      <c r="B16" s="75">
        <v>3487090</v>
      </c>
      <c r="C16" s="75" t="s">
        <v>25</v>
      </c>
      <c r="D16" s="75">
        <v>2477</v>
      </c>
      <c r="E16" s="75">
        <v>2480</v>
      </c>
      <c r="F16" s="75">
        <f>E16-D16</f>
        <v>3</v>
      </c>
      <c r="G16" s="76">
        <v>8219</v>
      </c>
      <c r="H16" s="77">
        <v>5426.76</v>
      </c>
      <c r="I16" s="76">
        <v>0</v>
      </c>
      <c r="J16" s="76">
        <v>4791</v>
      </c>
      <c r="K16" s="77">
        <v>2248.17</v>
      </c>
      <c r="L16" s="75">
        <v>0</v>
      </c>
      <c r="M16" s="84">
        <v>-84.93</v>
      </c>
      <c r="N16" s="81">
        <f t="shared" si="1"/>
        <v>20600</v>
      </c>
      <c r="O16" s="90" t="s">
        <v>73</v>
      </c>
      <c r="P16" s="80" t="s">
        <v>56</v>
      </c>
    </row>
    <row r="17" spans="1:16" ht="66.75" customHeight="1" x14ac:dyDescent="0.25">
      <c r="A17" s="75">
        <v>20001020</v>
      </c>
      <c r="B17" s="75">
        <v>3490685</v>
      </c>
      <c r="C17" s="75" t="s">
        <v>25</v>
      </c>
      <c r="D17" s="75">
        <v>5864</v>
      </c>
      <c r="E17" s="75">
        <v>5864</v>
      </c>
      <c r="F17" s="75">
        <v>92</v>
      </c>
      <c r="G17" s="76">
        <v>8219</v>
      </c>
      <c r="H17" s="77">
        <v>166420.64000000001</v>
      </c>
      <c r="I17" s="76">
        <v>0</v>
      </c>
      <c r="J17" s="76">
        <v>4791</v>
      </c>
      <c r="K17" s="77">
        <v>68943.88</v>
      </c>
      <c r="L17" s="75">
        <v>0</v>
      </c>
      <c r="M17" s="84">
        <v>-74.52</v>
      </c>
      <c r="N17" s="81">
        <f t="shared" si="1"/>
        <v>248300.00000000003</v>
      </c>
      <c r="O17" s="79" t="s">
        <v>66</v>
      </c>
      <c r="P17" s="80" t="s">
        <v>59</v>
      </c>
    </row>
    <row r="18" spans="1:16" ht="47.25" customHeight="1" x14ac:dyDescent="0.25">
      <c r="A18" s="75">
        <v>15000589</v>
      </c>
      <c r="B18" s="75">
        <v>3491349</v>
      </c>
      <c r="C18" s="75" t="s">
        <v>25</v>
      </c>
      <c r="D18" s="75">
        <v>54647</v>
      </c>
      <c r="E18" s="75">
        <v>55241</v>
      </c>
      <c r="F18" s="75">
        <f t="shared" ref="F18:F19" si="2">E18-D18</f>
        <v>594</v>
      </c>
      <c r="G18" s="76">
        <v>8219</v>
      </c>
      <c r="H18" s="77">
        <v>1074498.48</v>
      </c>
      <c r="I18" s="76">
        <v>0</v>
      </c>
      <c r="J18" s="76">
        <v>4791</v>
      </c>
      <c r="K18" s="77">
        <v>445137.66</v>
      </c>
      <c r="L18" s="75">
        <v>0</v>
      </c>
      <c r="M18" s="84">
        <v>-46.14</v>
      </c>
      <c r="N18" s="81">
        <f>SUM(G18:M18)</f>
        <v>1532600</v>
      </c>
      <c r="O18" s="79" t="s">
        <v>66</v>
      </c>
      <c r="P18" s="80" t="s">
        <v>61</v>
      </c>
    </row>
    <row r="19" spans="1:16" ht="42" customHeight="1" x14ac:dyDescent="0.25">
      <c r="A19" s="73">
        <v>919</v>
      </c>
      <c r="B19" s="75">
        <v>3493391</v>
      </c>
      <c r="C19" s="75" t="s">
        <v>25</v>
      </c>
      <c r="D19" s="75">
        <v>7851</v>
      </c>
      <c r="E19" s="85">
        <v>7978</v>
      </c>
      <c r="F19" s="75">
        <f t="shared" si="2"/>
        <v>127</v>
      </c>
      <c r="G19" s="76">
        <v>8219</v>
      </c>
      <c r="H19" s="77">
        <v>229732.84</v>
      </c>
      <c r="I19" s="76">
        <v>0</v>
      </c>
      <c r="J19" s="76">
        <v>4791</v>
      </c>
      <c r="K19" s="77">
        <v>95172.53</v>
      </c>
      <c r="L19" s="75">
        <v>0</v>
      </c>
      <c r="M19" s="84">
        <v>84.63</v>
      </c>
      <c r="N19" s="81">
        <f>SUM(G19:M19)</f>
        <v>338000</v>
      </c>
      <c r="O19" s="90" t="s">
        <v>67</v>
      </c>
      <c r="P19" s="80" t="s">
        <v>60</v>
      </c>
    </row>
    <row r="20" spans="1:16" ht="56.25" customHeight="1" x14ac:dyDescent="0.25">
      <c r="A20" s="75">
        <v>17330545</v>
      </c>
      <c r="B20" s="75">
        <v>3499048</v>
      </c>
      <c r="C20" s="75" t="s">
        <v>25</v>
      </c>
      <c r="D20" s="75">
        <v>0</v>
      </c>
      <c r="E20" s="75">
        <v>0</v>
      </c>
      <c r="F20" s="75">
        <v>2553</v>
      </c>
      <c r="G20" s="76">
        <v>8219</v>
      </c>
      <c r="H20" s="77">
        <v>4618172.76</v>
      </c>
      <c r="I20" s="76">
        <v>0</v>
      </c>
      <c r="J20" s="77">
        <v>4791</v>
      </c>
      <c r="K20" s="77">
        <v>1913162.67</v>
      </c>
      <c r="L20" s="75">
        <v>0</v>
      </c>
      <c r="M20" s="84">
        <v>24.57</v>
      </c>
      <c r="N20" s="78">
        <f t="shared" si="1"/>
        <v>6544370</v>
      </c>
      <c r="O20" s="79" t="s">
        <v>66</v>
      </c>
      <c r="P20" s="80" t="s">
        <v>58</v>
      </c>
    </row>
    <row r="21" spans="1:16" ht="39" customHeight="1" x14ac:dyDescent="0.25">
      <c r="A21" s="124" t="s">
        <v>35</v>
      </c>
      <c r="B21" s="124"/>
      <c r="C21" s="124"/>
      <c r="D21" s="124"/>
      <c r="E21" s="124"/>
      <c r="F21" s="91">
        <f t="shared" ref="F21:N21" si="3">SUM(F10:F20)</f>
        <v>3488</v>
      </c>
      <c r="G21" s="66">
        <f t="shared" si="3"/>
        <v>77990.5</v>
      </c>
      <c r="H21" s="66">
        <f t="shared" si="3"/>
        <v>6321994.5099999998</v>
      </c>
      <c r="I21" s="66">
        <f t="shared" si="3"/>
        <v>0</v>
      </c>
      <c r="J21" s="66">
        <f t="shared" si="3"/>
        <v>45514.5</v>
      </c>
      <c r="K21" s="66">
        <f t="shared" si="3"/>
        <v>2619013.11</v>
      </c>
      <c r="L21" s="66">
        <f t="shared" si="3"/>
        <v>0</v>
      </c>
      <c r="M21" s="91">
        <f t="shared" si="3"/>
        <v>-232.63</v>
      </c>
      <c r="N21" s="64">
        <f t="shared" si="3"/>
        <v>13761637.99</v>
      </c>
      <c r="O21" s="67"/>
      <c r="P21" s="68"/>
    </row>
  </sheetData>
  <mergeCells count="31">
    <mergeCell ref="O10:O12"/>
    <mergeCell ref="P10:P1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A1:A4"/>
    <mergeCell ref="B1:L1"/>
    <mergeCell ref="M1:N1"/>
    <mergeCell ref="B2:L2"/>
    <mergeCell ref="M2:N3"/>
    <mergeCell ref="B3:L3"/>
    <mergeCell ref="B4:L4"/>
    <mergeCell ref="M4:N4"/>
    <mergeCell ref="F8:F9"/>
    <mergeCell ref="G8:N8"/>
    <mergeCell ref="A21:E21"/>
    <mergeCell ref="A8:A9"/>
    <mergeCell ref="B8:B9"/>
    <mergeCell ref="C8:C9"/>
    <mergeCell ref="D8:D9"/>
    <mergeCell ref="E8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0" orientation="landscape" r:id="rId1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9"/>
  <sheetViews>
    <sheetView topLeftCell="K8" zoomScale="50" zoomScaleNormal="50" workbookViewId="0">
      <selection activeCell="P18" sqref="P18"/>
    </sheetView>
  </sheetViews>
  <sheetFormatPr baseColWidth="10" defaultRowHeight="15" x14ac:dyDescent="0.25"/>
  <cols>
    <col min="1" max="3" width="14.7109375" customWidth="1"/>
    <col min="4" max="4" width="15.7109375" customWidth="1"/>
    <col min="5" max="7" width="14.7109375" customWidth="1"/>
    <col min="8" max="8" width="21.5703125" customWidth="1"/>
    <col min="9" max="9" width="14.7109375" customWidth="1"/>
    <col min="10" max="10" width="18.28515625" customWidth="1"/>
    <col min="11" max="11" width="18.140625" customWidth="1"/>
    <col min="12" max="12" width="17.7109375" customWidth="1"/>
    <col min="13" max="14" width="14.7109375" customWidth="1"/>
    <col min="15" max="15" width="17" customWidth="1"/>
    <col min="16" max="16" width="25.5703125" customWidth="1"/>
    <col min="17" max="17" width="24.85546875" customWidth="1"/>
    <col min="18" max="18" width="19.42578125" customWidth="1"/>
  </cols>
  <sheetData>
    <row r="1" spans="1:25" ht="16.5" x14ac:dyDescent="0.25">
      <c r="A1" s="125"/>
      <c r="B1" s="126" t="s">
        <v>46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41</v>
      </c>
      <c r="N1" s="127"/>
      <c r="O1" s="127"/>
      <c r="P1" s="127"/>
      <c r="Q1" s="10"/>
      <c r="R1" s="10"/>
      <c r="S1" s="10"/>
      <c r="T1" s="10"/>
      <c r="U1" s="10"/>
      <c r="V1" s="10"/>
      <c r="W1" s="10"/>
      <c r="X1" s="10"/>
      <c r="Y1" s="12"/>
    </row>
    <row r="2" spans="1:25" ht="16.5" x14ac:dyDescent="0.3">
      <c r="A2" s="125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7" t="s">
        <v>42</v>
      </c>
      <c r="N2" s="127"/>
      <c r="O2" s="127"/>
      <c r="P2" s="127"/>
      <c r="Q2" s="11"/>
      <c r="R2" s="11"/>
      <c r="S2" s="11"/>
      <c r="T2" s="11"/>
      <c r="U2" s="11"/>
      <c r="V2" s="11"/>
      <c r="W2" s="11"/>
      <c r="X2" s="11"/>
      <c r="Y2" s="11"/>
    </row>
    <row r="3" spans="1:25" ht="16.5" x14ac:dyDescent="0.3">
      <c r="A3" s="125"/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127"/>
      <c r="O3" s="127"/>
      <c r="P3" s="127"/>
    </row>
    <row r="4" spans="1:25" ht="16.5" x14ac:dyDescent="0.3">
      <c r="A4" s="125"/>
      <c r="B4" s="128" t="s">
        <v>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7" t="s">
        <v>43</v>
      </c>
      <c r="N4" s="127"/>
      <c r="O4" s="127"/>
      <c r="P4" s="127"/>
    </row>
    <row r="5" spans="1:25" ht="16.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  <c r="O5" s="3"/>
      <c r="P5" s="3"/>
    </row>
    <row r="6" spans="1:25" ht="21.75" customHeight="1" x14ac:dyDescent="0.3">
      <c r="A6" s="93" t="s">
        <v>1</v>
      </c>
      <c r="B6" s="14">
        <v>2025</v>
      </c>
      <c r="C6" s="95" t="s">
        <v>2</v>
      </c>
      <c r="D6" s="92" t="s">
        <v>26</v>
      </c>
      <c r="E6" s="11"/>
      <c r="F6" s="13"/>
      <c r="G6" s="13"/>
      <c r="H6" s="13"/>
      <c r="I6" s="13"/>
      <c r="J6" s="2"/>
      <c r="K6" s="2"/>
      <c r="L6" s="2"/>
      <c r="M6" s="3"/>
      <c r="N6" s="3"/>
      <c r="O6" s="3"/>
      <c r="P6" s="3"/>
    </row>
    <row r="8" spans="1:25" ht="28.5" customHeight="1" x14ac:dyDescent="0.25">
      <c r="A8" s="129" t="s">
        <v>6</v>
      </c>
      <c r="B8" s="130" t="s">
        <v>36</v>
      </c>
      <c r="C8" s="130" t="s">
        <v>7</v>
      </c>
      <c r="D8" s="130" t="s">
        <v>8</v>
      </c>
      <c r="E8" s="130" t="s">
        <v>9</v>
      </c>
      <c r="F8" s="130" t="s">
        <v>10</v>
      </c>
      <c r="G8" s="129" t="s">
        <v>19</v>
      </c>
      <c r="H8" s="129"/>
      <c r="I8" s="129"/>
      <c r="J8" s="129"/>
      <c r="K8" s="129"/>
      <c r="L8" s="129"/>
      <c r="M8" s="129"/>
      <c r="N8" s="129"/>
      <c r="O8" s="129"/>
      <c r="P8" s="129"/>
      <c r="Q8" s="36" t="s">
        <v>50</v>
      </c>
    </row>
    <row r="9" spans="1:25" ht="36.75" customHeight="1" x14ac:dyDescent="0.3">
      <c r="A9" s="129"/>
      <c r="B9" s="130"/>
      <c r="C9" s="130"/>
      <c r="D9" s="130"/>
      <c r="E9" s="130"/>
      <c r="F9" s="130"/>
      <c r="G9" s="94" t="s">
        <v>11</v>
      </c>
      <c r="H9" s="94" t="s">
        <v>12</v>
      </c>
      <c r="I9" s="93" t="s">
        <v>13</v>
      </c>
      <c r="J9" s="94" t="s">
        <v>14</v>
      </c>
      <c r="K9" s="93" t="s">
        <v>15</v>
      </c>
      <c r="L9" s="94" t="s">
        <v>32</v>
      </c>
      <c r="M9" s="94" t="s">
        <v>16</v>
      </c>
      <c r="N9" s="99" t="s">
        <v>74</v>
      </c>
      <c r="O9" s="99" t="s">
        <v>75</v>
      </c>
      <c r="P9" s="94" t="s">
        <v>17</v>
      </c>
      <c r="Q9" s="37" t="s">
        <v>51</v>
      </c>
    </row>
    <row r="10" spans="1:25" ht="45" x14ac:dyDescent="0.25">
      <c r="A10" s="75">
        <v>161043</v>
      </c>
      <c r="B10" s="75">
        <v>3504095</v>
      </c>
      <c r="C10" s="75" t="s">
        <v>26</v>
      </c>
      <c r="D10" s="75">
        <v>6147</v>
      </c>
      <c r="E10" s="75">
        <v>7373</v>
      </c>
      <c r="F10" s="75">
        <f>E10-D10</f>
        <v>1226</v>
      </c>
      <c r="G10" s="77">
        <v>12705.6</v>
      </c>
      <c r="H10" s="77">
        <v>3453586.83</v>
      </c>
      <c r="I10" s="76">
        <v>0</v>
      </c>
      <c r="J10" s="77">
        <v>7406.85</v>
      </c>
      <c r="K10" s="77">
        <v>1475926.23</v>
      </c>
      <c r="L10" s="75">
        <v>0</v>
      </c>
      <c r="M10" s="75">
        <v>17.32</v>
      </c>
      <c r="N10" s="75">
        <v>957.17</v>
      </c>
      <c r="O10" s="97">
        <v>2302500</v>
      </c>
      <c r="P10" s="78">
        <f>SUM(G10:O10)</f>
        <v>7253100</v>
      </c>
      <c r="Q10" s="96" t="s">
        <v>78</v>
      </c>
      <c r="R10" s="80" t="s">
        <v>79</v>
      </c>
    </row>
    <row r="11" spans="1:25" ht="93.75" customHeight="1" x14ac:dyDescent="0.25">
      <c r="A11" s="75">
        <v>8134968</v>
      </c>
      <c r="B11" s="75">
        <v>3507474</v>
      </c>
      <c r="C11" s="75" t="s">
        <v>26</v>
      </c>
      <c r="D11" s="75">
        <v>6065</v>
      </c>
      <c r="E11" s="75">
        <v>6074</v>
      </c>
      <c r="F11" s="75">
        <f>E11-D11</f>
        <v>9</v>
      </c>
      <c r="G11" s="77">
        <v>8470.4</v>
      </c>
      <c r="H11" s="77">
        <v>11831.21</v>
      </c>
      <c r="I11" s="76">
        <v>0</v>
      </c>
      <c r="J11" s="77">
        <v>4937.8999999999996</v>
      </c>
      <c r="K11" s="77">
        <v>5056.1899999999996</v>
      </c>
      <c r="L11" s="75">
        <v>0</v>
      </c>
      <c r="M11" s="75">
        <v>-7.05</v>
      </c>
      <c r="N11" s="100">
        <v>11.37</v>
      </c>
      <c r="O11" s="101">
        <v>27300</v>
      </c>
      <c r="P11" s="78">
        <f>SUM(G11:O11)</f>
        <v>57600.020000000004</v>
      </c>
      <c r="Q11" s="96" t="s">
        <v>76</v>
      </c>
      <c r="R11" s="80" t="s">
        <v>77</v>
      </c>
    </row>
    <row r="12" spans="1:25" ht="40.5" customHeight="1" x14ac:dyDescent="0.25">
      <c r="A12" s="75">
        <v>32951787</v>
      </c>
      <c r="B12" s="75">
        <v>3507301</v>
      </c>
      <c r="C12" s="75" t="s">
        <v>26</v>
      </c>
      <c r="D12" s="75">
        <v>2018</v>
      </c>
      <c r="E12" s="75">
        <v>2140</v>
      </c>
      <c r="F12" s="75">
        <f t="shared" ref="F12:F17" si="0">E12-D12</f>
        <v>122</v>
      </c>
      <c r="G12" s="77">
        <v>8470.4</v>
      </c>
      <c r="H12" s="77">
        <v>229112.34</v>
      </c>
      <c r="I12" s="76">
        <v>0</v>
      </c>
      <c r="J12" s="77">
        <v>4937.8999999999996</v>
      </c>
      <c r="K12" s="77">
        <v>97913.54</v>
      </c>
      <c r="L12" s="75">
        <v>0</v>
      </c>
      <c r="M12" s="84">
        <v>65.8</v>
      </c>
      <c r="N12" s="75">
        <v>0</v>
      </c>
      <c r="O12" s="75">
        <v>0</v>
      </c>
      <c r="P12" s="78">
        <f t="shared" ref="P12:P18" si="1">SUM(G12:M12)</f>
        <v>340499.98</v>
      </c>
      <c r="Q12" s="79" t="s">
        <v>81</v>
      </c>
      <c r="R12" s="82" t="s">
        <v>57</v>
      </c>
    </row>
    <row r="13" spans="1:25" ht="37.5" customHeight="1" x14ac:dyDescent="0.25">
      <c r="A13" s="75">
        <v>11023163</v>
      </c>
      <c r="B13" s="75">
        <v>3504914</v>
      </c>
      <c r="C13" s="75" t="s">
        <v>26</v>
      </c>
      <c r="D13" s="75">
        <v>2265</v>
      </c>
      <c r="E13" s="75">
        <v>2266</v>
      </c>
      <c r="F13" s="75">
        <f t="shared" si="0"/>
        <v>1</v>
      </c>
      <c r="G13" s="77">
        <v>8470.4</v>
      </c>
      <c r="H13" s="77">
        <v>1690.17</v>
      </c>
      <c r="I13" s="76">
        <v>0</v>
      </c>
      <c r="J13" s="77">
        <v>4937.8999999999996</v>
      </c>
      <c r="K13" s="77">
        <v>722.31</v>
      </c>
      <c r="L13" s="75">
        <v>0</v>
      </c>
      <c r="M13" s="75">
        <v>79.209999999999994</v>
      </c>
      <c r="N13" s="75">
        <v>0</v>
      </c>
      <c r="O13" s="75">
        <v>0</v>
      </c>
      <c r="P13" s="78">
        <f t="shared" si="1"/>
        <v>15899.989999999998</v>
      </c>
      <c r="Q13" s="90" t="s">
        <v>78</v>
      </c>
      <c r="R13" s="83" t="s">
        <v>53</v>
      </c>
    </row>
    <row r="14" spans="1:25" ht="45" x14ac:dyDescent="0.25">
      <c r="A14" s="75">
        <v>243007</v>
      </c>
      <c r="B14" s="75">
        <v>3503722</v>
      </c>
      <c r="C14" s="75" t="s">
        <v>26</v>
      </c>
      <c r="D14" s="75">
        <v>2480</v>
      </c>
      <c r="E14" s="75">
        <v>2484</v>
      </c>
      <c r="F14" s="75">
        <f t="shared" si="0"/>
        <v>4</v>
      </c>
      <c r="G14" s="77">
        <v>8470.4</v>
      </c>
      <c r="H14" s="77">
        <v>7511.88</v>
      </c>
      <c r="I14" s="76">
        <v>0</v>
      </c>
      <c r="J14" s="77">
        <v>4937.8999999999996</v>
      </c>
      <c r="K14" s="77">
        <v>3210.28</v>
      </c>
      <c r="L14" s="102">
        <v>0</v>
      </c>
      <c r="M14" s="75">
        <v>-30.46</v>
      </c>
      <c r="N14" s="84">
        <v>0</v>
      </c>
      <c r="O14" s="84">
        <v>0</v>
      </c>
      <c r="P14" s="78">
        <f>SUM(G14:M14)</f>
        <v>24100</v>
      </c>
      <c r="Q14" s="90" t="s">
        <v>80</v>
      </c>
      <c r="R14" s="80" t="s">
        <v>56</v>
      </c>
    </row>
    <row r="15" spans="1:25" ht="60" x14ac:dyDescent="0.25">
      <c r="A15" s="75">
        <v>20001020</v>
      </c>
      <c r="B15" s="75">
        <v>3507302</v>
      </c>
      <c r="C15" s="75" t="s">
        <v>26</v>
      </c>
      <c r="D15" s="75">
        <v>5864</v>
      </c>
      <c r="E15" s="75">
        <v>5864</v>
      </c>
      <c r="F15" s="75">
        <v>92</v>
      </c>
      <c r="G15" s="77">
        <v>8470.4</v>
      </c>
      <c r="H15" s="77">
        <v>172773.24</v>
      </c>
      <c r="I15" s="76">
        <v>0</v>
      </c>
      <c r="J15" s="77">
        <v>4937.8999999999996</v>
      </c>
      <c r="K15" s="77">
        <v>73836.44</v>
      </c>
      <c r="L15" s="75">
        <v>0</v>
      </c>
      <c r="M15" s="84">
        <v>-17.98</v>
      </c>
      <c r="N15" s="84">
        <v>0</v>
      </c>
      <c r="O15" s="84">
        <v>0</v>
      </c>
      <c r="P15" s="78">
        <f t="shared" si="1"/>
        <v>259999.99999999997</v>
      </c>
      <c r="Q15" s="79" t="s">
        <v>81</v>
      </c>
      <c r="R15" s="80" t="s">
        <v>59</v>
      </c>
    </row>
    <row r="16" spans="1:25" ht="45" x14ac:dyDescent="0.25">
      <c r="A16" s="75">
        <v>15000589</v>
      </c>
      <c r="B16" s="75">
        <v>3507966</v>
      </c>
      <c r="C16" s="75" t="s">
        <v>26</v>
      </c>
      <c r="D16" s="75">
        <v>55241</v>
      </c>
      <c r="E16" s="75">
        <v>55772</v>
      </c>
      <c r="F16" s="75">
        <f t="shared" si="0"/>
        <v>531</v>
      </c>
      <c r="G16" s="77">
        <v>8470.4</v>
      </c>
      <c r="H16" s="77">
        <v>997202.07</v>
      </c>
      <c r="I16" s="76">
        <v>0</v>
      </c>
      <c r="J16" s="77">
        <v>4937.8999999999996</v>
      </c>
      <c r="K16" s="77">
        <v>426164.67</v>
      </c>
      <c r="L16" s="75">
        <v>0</v>
      </c>
      <c r="M16" s="84">
        <v>24.96</v>
      </c>
      <c r="N16" s="84">
        <v>0</v>
      </c>
      <c r="O16" s="84">
        <v>0</v>
      </c>
      <c r="P16" s="78">
        <f>SUM(G16:M16)</f>
        <v>1436800</v>
      </c>
      <c r="Q16" s="79" t="s">
        <v>81</v>
      </c>
      <c r="R16" s="80" t="s">
        <v>61</v>
      </c>
    </row>
    <row r="17" spans="1:18" ht="45.75" customHeight="1" x14ac:dyDescent="0.25">
      <c r="A17" s="73">
        <v>919</v>
      </c>
      <c r="B17" s="75">
        <v>3510008</v>
      </c>
      <c r="C17" s="75" t="s">
        <v>26</v>
      </c>
      <c r="D17" s="75">
        <v>7978</v>
      </c>
      <c r="E17" s="85">
        <v>7986</v>
      </c>
      <c r="F17" s="75">
        <f t="shared" si="0"/>
        <v>8</v>
      </c>
      <c r="G17" s="77">
        <v>8470.4</v>
      </c>
      <c r="H17" s="77">
        <v>15023.76</v>
      </c>
      <c r="I17" s="76">
        <v>0</v>
      </c>
      <c r="J17" s="77">
        <v>4937.8999999999996</v>
      </c>
      <c r="K17" s="77">
        <v>6420.56</v>
      </c>
      <c r="L17" s="75">
        <v>0</v>
      </c>
      <c r="M17" s="84">
        <v>47.38</v>
      </c>
      <c r="N17" s="84">
        <v>0</v>
      </c>
      <c r="O17" s="84">
        <v>0</v>
      </c>
      <c r="P17" s="78">
        <f>SUM(G17:M17)</f>
        <v>34899.999999999993</v>
      </c>
      <c r="Q17" s="90" t="s">
        <v>78</v>
      </c>
      <c r="R17" s="80" t="s">
        <v>60</v>
      </c>
    </row>
    <row r="18" spans="1:18" ht="75" x14ac:dyDescent="0.25">
      <c r="A18" s="75">
        <v>17330545</v>
      </c>
      <c r="B18" s="75">
        <v>3515664</v>
      </c>
      <c r="C18" s="75" t="s">
        <v>26</v>
      </c>
      <c r="D18" s="75">
        <v>0</v>
      </c>
      <c r="E18" s="75">
        <v>0</v>
      </c>
      <c r="F18" s="75">
        <v>2557</v>
      </c>
      <c r="G18" s="77">
        <v>8470.7000000000007</v>
      </c>
      <c r="H18" s="77">
        <v>4801969.29</v>
      </c>
      <c r="I18" s="76">
        <v>0</v>
      </c>
      <c r="J18" s="77">
        <v>4937.8999999999996</v>
      </c>
      <c r="K18" s="77">
        <v>2052171.49</v>
      </c>
      <c r="L18" s="75">
        <v>0</v>
      </c>
      <c r="M18" s="84">
        <v>-49.08</v>
      </c>
      <c r="N18" s="84">
        <v>0</v>
      </c>
      <c r="O18" s="84">
        <v>0</v>
      </c>
      <c r="P18" s="86">
        <f t="shared" si="1"/>
        <v>6867500.3000000007</v>
      </c>
      <c r="Q18" s="79" t="s">
        <v>81</v>
      </c>
      <c r="R18" s="80" t="s">
        <v>58</v>
      </c>
    </row>
    <row r="19" spans="1:18" ht="18" x14ac:dyDescent="0.25">
      <c r="A19" s="124" t="s">
        <v>35</v>
      </c>
      <c r="B19" s="124"/>
      <c r="C19" s="124"/>
      <c r="D19" s="124"/>
      <c r="E19" s="124"/>
      <c r="F19" s="91">
        <f>SUM(F10:F18)</f>
        <v>4550</v>
      </c>
      <c r="G19" s="66">
        <f t="shared" ref="G19:M19" si="2">SUM(G10:G18)</f>
        <v>80469.100000000006</v>
      </c>
      <c r="H19" s="66">
        <f t="shared" si="2"/>
        <v>9690700.7899999991</v>
      </c>
      <c r="I19" s="66">
        <f t="shared" si="2"/>
        <v>0</v>
      </c>
      <c r="J19" s="66">
        <f t="shared" si="2"/>
        <v>46910.05000000001</v>
      </c>
      <c r="K19" s="66">
        <f t="shared" si="2"/>
        <v>4141421.71</v>
      </c>
      <c r="L19" s="66">
        <f t="shared" si="2"/>
        <v>0</v>
      </c>
      <c r="M19" s="91">
        <f t="shared" si="2"/>
        <v>130.09999999999997</v>
      </c>
      <c r="N19" s="98"/>
      <c r="O19" s="98"/>
      <c r="P19" s="103">
        <f>SUM(P10:P18)</f>
        <v>16290400.290000001</v>
      </c>
      <c r="Q19" s="67"/>
      <c r="R19" s="68"/>
    </row>
  </sheetData>
  <mergeCells count="16">
    <mergeCell ref="A1:A4"/>
    <mergeCell ref="B1:L1"/>
    <mergeCell ref="M1:P1"/>
    <mergeCell ref="B2:L2"/>
    <mergeCell ref="M2:P3"/>
    <mergeCell ref="B3:L3"/>
    <mergeCell ref="B4:L4"/>
    <mergeCell ref="M4:P4"/>
    <mergeCell ref="A19:E19"/>
    <mergeCell ref="F8:F9"/>
    <mergeCell ref="G8:P8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scale="41" fitToHeight="0" orientation="landscape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ENERO</vt:lpstr>
      <vt:lpstr>FEBRERO 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FORMATO II</vt:lpstr>
      <vt:lpstr>FORMATO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Salud Ocupacional</dc:creator>
  <cp:lastModifiedBy>Usuario Salud Ocupacional</cp:lastModifiedBy>
  <cp:lastPrinted>2025-10-08T01:55:02Z</cp:lastPrinted>
  <dcterms:created xsi:type="dcterms:W3CDTF">2021-11-05T20:46:01Z</dcterms:created>
  <dcterms:modified xsi:type="dcterms:W3CDTF">2026-02-23T19:44:34Z</dcterms:modified>
</cp:coreProperties>
</file>