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EPENDENCIAS\SALUD OCUPACIONAL\JOSE CICERI\0.1 AÑO 2025\CHEQUEO RESIDUOS HSVP 2025\"/>
    </mc:Choice>
  </mc:AlternateContent>
  <bookViews>
    <workbookView xWindow="0" yWindow="0" windowWidth="21570" windowHeight="9660" firstSheet="17" activeTab="19"/>
  </bookViews>
  <sheets>
    <sheet name="URGENCIAS " sheetId="24" r:id="rId1"/>
    <sheet name="OBSERVACIÓN " sheetId="25" r:id="rId2"/>
    <sheet name="SALAS DE CIRUGÍA " sheetId="37" r:id="rId3"/>
    <sheet name="SALA DE PARTOS " sheetId="38" r:id="rId4"/>
    <sheet name="PEDIATRÍA " sheetId="26" r:id="rId5"/>
    <sheet name="UCI NEONATAL" sheetId="40" r:id="rId6"/>
    <sheet name="UCI ADULTOS" sheetId="41" r:id="rId7"/>
    <sheet name="VACUNACIÓN " sheetId="39" r:id="rId8"/>
    <sheet name="HOSPITALIZACIÓN H1 AISLAMIENTO" sheetId="27" r:id="rId9"/>
    <sheet name="HOSPITALIZACION H1 - B" sheetId="43" r:id="rId10"/>
    <sheet name="HOSPITALIZACIÓN H2" sheetId="28" r:id="rId11"/>
    <sheet name="HOSPITALIZACIÓN H3" sheetId="29" r:id="rId12"/>
    <sheet name="CONSULTA EXTERNA " sheetId="30" r:id="rId13"/>
    <sheet name="CENTRO INTEGRAL DE TERAPIAS" sheetId="42" r:id="rId14"/>
    <sheet name="LABORATORIO CLÍNICO " sheetId="31" r:id="rId15"/>
    <sheet name="UNIDAD PRETRANSFUSIONAL" sheetId="32" r:id="rId16"/>
    <sheet name="IMAGENES DIAGNOSTICAS " sheetId="33" r:id="rId17"/>
    <sheet name="SALA DE ESPERA CIRUGÍA" sheetId="22" r:id="rId18"/>
    <sheet name="SALA DE ESPERA ENTRADA PRINCIPA" sheetId="23" r:id="rId19"/>
    <sheet name="CONSOLIDADO SERVICIOS " sheetId="36" r:id="rId2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23" l="1"/>
  <c r="D42" i="38" l="1"/>
  <c r="C45" i="24" l="1"/>
  <c r="F12" i="36" s="1"/>
  <c r="D42" i="33" l="1"/>
  <c r="D42" i="32"/>
  <c r="D42" i="31"/>
  <c r="D42" i="42"/>
  <c r="D42" i="30"/>
  <c r="D42" i="29"/>
  <c r="D42" i="28"/>
  <c r="D42" i="27"/>
  <c r="D42" i="23"/>
  <c r="D42" i="22"/>
  <c r="D42" i="39"/>
  <c r="C45" i="39"/>
  <c r="F19" i="36" s="1"/>
  <c r="D42" i="41"/>
  <c r="C45" i="27" l="1"/>
  <c r="F20" i="36" s="1"/>
  <c r="F29" i="36"/>
  <c r="C45" i="22"/>
  <c r="F30" i="36" s="1"/>
  <c r="C45" i="43"/>
  <c r="F21" i="36" s="1"/>
  <c r="D42" i="43" l="1"/>
  <c r="D42" i="40"/>
  <c r="D42" i="26"/>
  <c r="D42" i="25"/>
  <c r="D42" i="24" l="1"/>
  <c r="D42" i="37"/>
  <c r="E42" i="43" l="1"/>
  <c r="C42" i="43"/>
  <c r="A15" i="43"/>
  <c r="A16" i="43" s="1"/>
  <c r="A17" i="43" s="1"/>
  <c r="A18" i="43" s="1"/>
  <c r="A19" i="43" s="1"/>
  <c r="A20" i="43" s="1"/>
  <c r="A21" i="43" s="1"/>
  <c r="A22" i="43" s="1"/>
  <c r="A23" i="43" s="1"/>
  <c r="A24" i="43" s="1"/>
  <c r="A25" i="43" s="1"/>
  <c r="A26" i="43" s="1"/>
  <c r="A27" i="43" s="1"/>
  <c r="A28" i="43" s="1"/>
  <c r="A29" i="43" s="1"/>
  <c r="A30" i="43" s="1"/>
  <c r="A31" i="43" s="1"/>
  <c r="A32" i="43" s="1"/>
  <c r="A33" i="43" s="1"/>
  <c r="A34" i="43" s="1"/>
  <c r="A35" i="43" s="1"/>
  <c r="A36" i="43" s="1"/>
  <c r="A37" i="43" s="1"/>
  <c r="A38" i="43" s="1"/>
  <c r="A39" i="43" s="1"/>
  <c r="A40" i="43" s="1"/>
  <c r="A41" i="43" s="1"/>
  <c r="A14" i="43"/>
  <c r="C45" i="42"/>
  <c r="F25" i="36" s="1"/>
  <c r="E42" i="42"/>
  <c r="C42" i="42"/>
  <c r="A14" i="42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C45" i="41"/>
  <c r="F18" i="36" s="1"/>
  <c r="E42" i="41"/>
  <c r="C42" i="41"/>
  <c r="A15" i="41"/>
  <c r="A16" i="41" s="1"/>
  <c r="A17" i="41" s="1"/>
  <c r="A18" i="41" s="1"/>
  <c r="A19" i="41" s="1"/>
  <c r="A20" i="41" s="1"/>
  <c r="A21" i="41" s="1"/>
  <c r="A22" i="41" s="1"/>
  <c r="A23" i="41" s="1"/>
  <c r="A24" i="41" s="1"/>
  <c r="A25" i="41" s="1"/>
  <c r="A26" i="41" s="1"/>
  <c r="A27" i="41" s="1"/>
  <c r="A28" i="41" s="1"/>
  <c r="A29" i="41" s="1"/>
  <c r="A30" i="41" s="1"/>
  <c r="A31" i="41" s="1"/>
  <c r="A32" i="41" s="1"/>
  <c r="A33" i="41" s="1"/>
  <c r="A34" i="41" s="1"/>
  <c r="A35" i="41" s="1"/>
  <c r="A36" i="41" s="1"/>
  <c r="A37" i="41" s="1"/>
  <c r="A38" i="41" s="1"/>
  <c r="A39" i="41" s="1"/>
  <c r="A40" i="41" s="1"/>
  <c r="A41" i="41" s="1"/>
  <c r="A14" i="41"/>
  <c r="C45" i="40"/>
  <c r="F17" i="36" s="1"/>
  <c r="E42" i="40"/>
  <c r="C42" i="40"/>
  <c r="A14" i="40"/>
  <c r="A15" i="40" s="1"/>
  <c r="A16" i="40" s="1"/>
  <c r="A17" i="40" s="1"/>
  <c r="A18" i="40" s="1"/>
  <c r="A19" i="40" s="1"/>
  <c r="A20" i="40" s="1"/>
  <c r="A21" i="40" s="1"/>
  <c r="A22" i="40" s="1"/>
  <c r="A23" i="40" s="1"/>
  <c r="A24" i="40" s="1"/>
  <c r="A25" i="40" s="1"/>
  <c r="A26" i="40" s="1"/>
  <c r="A27" i="40" s="1"/>
  <c r="A28" i="40" s="1"/>
  <c r="A29" i="40" s="1"/>
  <c r="A30" i="40" s="1"/>
  <c r="A31" i="40" s="1"/>
  <c r="A32" i="40" s="1"/>
  <c r="A33" i="40" s="1"/>
  <c r="A34" i="40" s="1"/>
  <c r="A35" i="40" s="1"/>
  <c r="A36" i="40" s="1"/>
  <c r="A37" i="40" s="1"/>
  <c r="A38" i="40" s="1"/>
  <c r="A39" i="40" s="1"/>
  <c r="A40" i="40" s="1"/>
  <c r="A41" i="40" s="1"/>
  <c r="C44" i="40" l="1"/>
  <c r="C44" i="43"/>
  <c r="C43" i="42"/>
  <c r="C44" i="41"/>
  <c r="C43" i="41"/>
  <c r="C43" i="43"/>
  <c r="C43" i="40"/>
  <c r="C44" i="42"/>
  <c r="C45" i="33" l="1"/>
  <c r="F28" i="36" s="1"/>
  <c r="C45" i="32"/>
  <c r="F27" i="36" s="1"/>
  <c r="C45" i="31"/>
  <c r="F26" i="36" s="1"/>
  <c r="C45" i="30"/>
  <c r="F24" i="36" s="1"/>
  <c r="C45" i="29"/>
  <c r="F23" i="36" s="1"/>
  <c r="C45" i="28"/>
  <c r="F22" i="36" s="1"/>
  <c r="C45" i="26"/>
  <c r="F16" i="36" s="1"/>
  <c r="C45" i="38"/>
  <c r="F15" i="36" s="1"/>
  <c r="C45" i="37"/>
  <c r="F14" i="36" s="1"/>
  <c r="C45" i="25"/>
  <c r="F13" i="36" s="1"/>
  <c r="F31" i="36" l="1"/>
  <c r="F32" i="36" s="1"/>
  <c r="E42" i="39"/>
  <c r="C42" i="39"/>
  <c r="A14" i="39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25" i="39" s="1"/>
  <c r="A26" i="39" s="1"/>
  <c r="A27" i="39" s="1"/>
  <c r="A28" i="39" s="1"/>
  <c r="A29" i="39" s="1"/>
  <c r="A30" i="39" s="1"/>
  <c r="A31" i="39" s="1"/>
  <c r="A32" i="39" s="1"/>
  <c r="A33" i="39" s="1"/>
  <c r="A34" i="39" s="1"/>
  <c r="A35" i="39" s="1"/>
  <c r="A36" i="39" s="1"/>
  <c r="A37" i="39" s="1"/>
  <c r="A38" i="39" s="1"/>
  <c r="A39" i="39" s="1"/>
  <c r="A40" i="39" s="1"/>
  <c r="A41" i="39" s="1"/>
  <c r="C43" i="39" l="1"/>
  <c r="C44" i="39"/>
  <c r="E42" i="38" l="1"/>
  <c r="C42" i="38"/>
  <c r="A14" i="38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26" i="38" s="1"/>
  <c r="A27" i="38" s="1"/>
  <c r="A28" i="38" s="1"/>
  <c r="A29" i="38" s="1"/>
  <c r="A30" i="38" s="1"/>
  <c r="A31" i="38" s="1"/>
  <c r="A32" i="38" s="1"/>
  <c r="A33" i="38" s="1"/>
  <c r="A34" i="38" s="1"/>
  <c r="A35" i="38" s="1"/>
  <c r="A36" i="38" s="1"/>
  <c r="A37" i="38" s="1"/>
  <c r="A38" i="38" s="1"/>
  <c r="A39" i="38" s="1"/>
  <c r="A40" i="38" s="1"/>
  <c r="A41" i="38" s="1"/>
  <c r="E42" i="37"/>
  <c r="C42" i="37"/>
  <c r="A15" i="37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35" i="37" s="1"/>
  <c r="A36" i="37" s="1"/>
  <c r="A37" i="37" s="1"/>
  <c r="A38" i="37" s="1"/>
  <c r="A39" i="37" s="1"/>
  <c r="A40" i="37" s="1"/>
  <c r="A41" i="37" s="1"/>
  <c r="A14" i="37"/>
  <c r="C43" i="38" l="1"/>
  <c r="C43" i="37"/>
  <c r="C44" i="38"/>
  <c r="C44" i="37"/>
  <c r="A13" i="36" l="1"/>
  <c r="A14" i="36" s="1"/>
  <c r="A15" i="36" s="1"/>
  <c r="A16" i="36" s="1"/>
  <c r="E42" i="33"/>
  <c r="C42" i="33"/>
  <c r="A14" i="33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E42" i="32"/>
  <c r="C42" i="32"/>
  <c r="A14" i="32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E42" i="31"/>
  <c r="C42" i="31"/>
  <c r="A14" i="3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E42" i="30"/>
  <c r="C42" i="30"/>
  <c r="A14" i="30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E42" i="29"/>
  <c r="C42" i="29"/>
  <c r="A14" i="29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E42" i="28"/>
  <c r="C42" i="28"/>
  <c r="A14" i="28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E42" i="27"/>
  <c r="C42" i="27"/>
  <c r="A14" i="27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E42" i="23"/>
  <c r="E42" i="26"/>
  <c r="C42" i="26"/>
  <c r="A14" i="26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E42" i="25"/>
  <c r="C42" i="25"/>
  <c r="A14" i="25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E42" i="24"/>
  <c r="C42" i="24"/>
  <c r="A14" i="24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E42" i="22"/>
  <c r="C44" i="24" l="1"/>
  <c r="C44" i="32"/>
  <c r="C44" i="29"/>
  <c r="C44" i="25"/>
  <c r="C44" i="28"/>
  <c r="C44" i="27"/>
  <c r="C44" i="26"/>
  <c r="C43" i="31"/>
  <c r="C44" i="31"/>
  <c r="C43" i="33"/>
  <c r="C43" i="27"/>
  <c r="C43" i="28"/>
  <c r="C43" i="29"/>
  <c r="C43" i="30"/>
  <c r="C44" i="30"/>
  <c r="C43" i="32"/>
  <c r="C43" i="24"/>
  <c r="C44" i="33"/>
  <c r="C43" i="26"/>
  <c r="C43" i="25"/>
  <c r="C42" i="23"/>
  <c r="C43" i="23" s="1"/>
  <c r="A14" i="23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C42" i="22"/>
  <c r="A14" i="22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C44" i="23" l="1"/>
  <c r="C44" i="22"/>
  <c r="C43" i="22"/>
</calcChain>
</file>

<file path=xl/sharedStrings.xml><?xml version="1.0" encoding="utf-8"?>
<sst xmlns="http://schemas.openxmlformats.org/spreadsheetml/2006/main" count="2086" uniqueCount="176">
  <si>
    <t>CONDICIÓN A EVALUAR</t>
  </si>
  <si>
    <t>N/A</t>
  </si>
  <si>
    <t>OBSERVACIONES</t>
  </si>
  <si>
    <t>SEMAFORIZACIÓN</t>
  </si>
  <si>
    <t>INSPECCIÓN REALIZADA POR:</t>
  </si>
  <si>
    <t>PUNTAJE TOTAL CUMPLE (SEMAFORIZACIÓN)</t>
  </si>
  <si>
    <t>TOTAL  ITEMS EVALUADOS</t>
  </si>
  <si>
    <t>TOTAL  ITEMS CUMPLE</t>
  </si>
  <si>
    <t>Menos de 70 puntos</t>
  </si>
  <si>
    <t>89  - 70 puntos</t>
  </si>
  <si>
    <t>90  - 100 puntos</t>
  </si>
  <si>
    <t>C</t>
  </si>
  <si>
    <t>NC</t>
  </si>
  <si>
    <t>ÍTEM</t>
  </si>
  <si>
    <t>CONVENCIONES</t>
  </si>
  <si>
    <t>C:  CUMPLE</t>
  </si>
  <si>
    <t>NC: NO CUMPLE</t>
  </si>
  <si>
    <t>NA: NO APLICA</t>
  </si>
  <si>
    <t>PUNTAJE ÍTEM</t>
  </si>
  <si>
    <t>SERVICIO: URGENCIAS</t>
  </si>
  <si>
    <t>SERVICIO: OBSERVACIÓN</t>
  </si>
  <si>
    <t>SERVICIO: SALAS DE CIRUGÍA</t>
  </si>
  <si>
    <t>SERVICIO: SALA DE PARTOS</t>
  </si>
  <si>
    <t>SERVICIO: PEDIATRÍA</t>
  </si>
  <si>
    <t>SERVICIO:  HOSPITALIZACIÓN H2</t>
  </si>
  <si>
    <t>SERVICIO:  HOSPITALIZACIÓN H3</t>
  </si>
  <si>
    <t>SERVICIO: CONSULTA EXTERNA</t>
  </si>
  <si>
    <t>SERVICIO: LABORATORIO CLÍNICO</t>
  </si>
  <si>
    <t>SERVICIO: BANCO DE SANGRE</t>
  </si>
  <si>
    <t>DÍA</t>
  </si>
  <si>
    <t>MES</t>
  </si>
  <si>
    <t>AÑO</t>
  </si>
  <si>
    <t>FECHA</t>
  </si>
  <si>
    <t>25/</t>
  </si>
  <si>
    <t>ENE</t>
  </si>
  <si>
    <t>1/</t>
  </si>
  <si>
    <t>2/</t>
  </si>
  <si>
    <t>3/</t>
  </si>
  <si>
    <t>4/</t>
  </si>
  <si>
    <t>5/</t>
  </si>
  <si>
    <t>6/</t>
  </si>
  <si>
    <t>7/</t>
  </si>
  <si>
    <t>8/</t>
  </si>
  <si>
    <t>9/</t>
  </si>
  <si>
    <t>10/</t>
  </si>
  <si>
    <t>11/</t>
  </si>
  <si>
    <t>12/</t>
  </si>
  <si>
    <t>13/</t>
  </si>
  <si>
    <t>14/</t>
  </si>
  <si>
    <t>15/</t>
  </si>
  <si>
    <t>16/</t>
  </si>
  <si>
    <t>17/</t>
  </si>
  <si>
    <t>18/</t>
  </si>
  <si>
    <t>19/</t>
  </si>
  <si>
    <t>20/</t>
  </si>
  <si>
    <t>21/</t>
  </si>
  <si>
    <t>22/</t>
  </si>
  <si>
    <t>23/</t>
  </si>
  <si>
    <t>24/</t>
  </si>
  <si>
    <t>26/</t>
  </si>
  <si>
    <t>27/</t>
  </si>
  <si>
    <t>28/</t>
  </si>
  <si>
    <t>29/</t>
  </si>
  <si>
    <t>30/</t>
  </si>
  <si>
    <t>31/</t>
  </si>
  <si>
    <t>FEB</t>
  </si>
  <si>
    <t>MAR</t>
  </si>
  <si>
    <t>ABR</t>
  </si>
  <si>
    <t>MAY</t>
  </si>
  <si>
    <t>JUN</t>
  </si>
  <si>
    <t>JUL</t>
  </si>
  <si>
    <t>AGOST</t>
  </si>
  <si>
    <t>SEPT</t>
  </si>
  <si>
    <t>OCT</t>
  </si>
  <si>
    <t>NOV</t>
  </si>
  <si>
    <t>DIC</t>
  </si>
  <si>
    <t>SERVICIO</t>
  </si>
  <si>
    <t>URGENCIAS</t>
  </si>
  <si>
    <t>SALA DE PARTOS</t>
  </si>
  <si>
    <t>CONSULTA EXTERNA</t>
  </si>
  <si>
    <t>OBSERVACIÓN</t>
  </si>
  <si>
    <t>LABORATORIO CLÍNICO</t>
  </si>
  <si>
    <t xml:space="preserve"> HOSPITALIZACIÓN H3</t>
  </si>
  <si>
    <t xml:space="preserve"> HOSPITALIZACIÓN H2</t>
  </si>
  <si>
    <t>PEDIATRÍA</t>
  </si>
  <si>
    <t>SALAS DE CIRUGÍA</t>
  </si>
  <si>
    <t>ADHERENCIA NORMAS DE BIOSEGURIDAD</t>
  </si>
  <si>
    <t>VERIFICACIÓN CUMPLIMIENTO NORMAS SEGREGACIÓN RESIDUOS SÓLIDOS HOSPITALARIOS</t>
  </si>
  <si>
    <t>El color de los recipientes es igual al color de la bolsa que encuentra instalada en cada uno de los recipientes.</t>
  </si>
  <si>
    <t>Los recipientes están señalizados con el símbolo según tipo de residuo a depositar.</t>
  </si>
  <si>
    <t>Los recipientes tienen rótulo que especifica el tipo de residuo a depositar.</t>
  </si>
  <si>
    <t>Los recipientes son de tapa y pedal</t>
  </si>
  <si>
    <t>La tapa de los recipientes se encuentra sellando la boca de los recipientes.</t>
  </si>
  <si>
    <t>La capacidad de los  recipientes cumple con el volumen de generación de residuos del área.</t>
  </si>
  <si>
    <t>La tapa y el pedal de los recipientes están cumpliendo sus funciones para la apertura y cierre de la boca del recipiente.</t>
  </si>
  <si>
    <t>Se cumple con la segregación de los residuos en los recipientes para residuos ordinarios.</t>
  </si>
  <si>
    <t>Se cumple con la segregación en los recipientes para residuos reciclables (papel, cartón, plástico).</t>
  </si>
  <si>
    <t xml:space="preserve">El papel y el cartón se disponen en recipiente diferente al de vidrio y plástico. </t>
  </si>
  <si>
    <t>Se cumple con la segregación de residuos de origen biológico.</t>
  </si>
  <si>
    <t>Los residuos de reactivos se disponen como residuo químico.</t>
  </si>
  <si>
    <t>El material de los recipientes es impermeable.</t>
  </si>
  <si>
    <t>Los guardianes están marcados con fecha de inicio.</t>
  </si>
  <si>
    <t>Los guardianes se rotulan con el nombre de la institución.</t>
  </si>
  <si>
    <t>Los guardianes están marcados con el Nombre del servicio.</t>
  </si>
  <si>
    <t>Los guardianes están marcados con fecha de recolección.</t>
  </si>
  <si>
    <t>En los guardianes se segregan solamente residuos corto punzantes.</t>
  </si>
  <si>
    <t>Las agujas se segregan sin capuchón.</t>
  </si>
  <si>
    <t>Los residuos desechados en el guardián no supera las 3/4 partes de llenado.</t>
  </si>
  <si>
    <t>Se utilizan los elementos de protección individual para prevenir o minimizar el riesgo biológico (guantes) al manipular el guardián.</t>
  </si>
  <si>
    <t>En el guardián no se evidencian objetos corto punzantes por fuera del mismo.</t>
  </si>
  <si>
    <t>Los elementos corto punzantes se desechan en los recipientes correspondientes a prueba de perforaciones cuando se termina el procedimiento, (quien hace el procedimiento es el encargado de realizar el desecho del mismo).</t>
  </si>
  <si>
    <t>Para desechar las agujas hipodérmicas en el guardián se introduce la aguja hasta la base en el orificio dispuesto para tal fin en la tapa del guardián; la aguja debe estar conectada a la jeringa  para girar el cuerpo de la jeringa para lograr el desprendimiento de la aguja del cuerpo de la jeringa.</t>
  </si>
  <si>
    <t>Los guardianes cumplen con el tiempo máximo de permanencia en el servicio (2 meses).</t>
  </si>
  <si>
    <t>Se cumple con la segregación en los recipientes para residuo químico (viales, frascos de medicamentos).</t>
  </si>
  <si>
    <t>Los guardianes están marcados con el nombre del servicio.</t>
  </si>
  <si>
    <t>ADHERENCIA NORMAS SEGREGACIÓN RESIDUOS SÓLIDOS HOSPITALARIOS
POR SERVICIOS</t>
  </si>
  <si>
    <t>ADHERENCIA PROMEDIO NORMAS SEGREGACIÓN RESIDUOS SÓLIDOS HOSPITALARIOS</t>
  </si>
  <si>
    <t>NO ADHERENCIA PROMEDIO NORMAS SEGREGACIÓN RESIDUOS SÓLIDOS HOSPITALARIOS</t>
  </si>
  <si>
    <t>VACUNACIÓN</t>
  </si>
  <si>
    <t>IMÁGENES DIAGNÓSTICAS (RAYOS X - TAC - ECOGRAFÍAS)</t>
  </si>
  <si>
    <t>SERVICIO: VACUNACIÓN</t>
  </si>
  <si>
    <t>SERVICIO: SALA DE ESPERA DE CIRUGÍA</t>
  </si>
  <si>
    <t xml:space="preserve">SERVICIO: SALA DE ESPERA ENTRADA PRINCIPAL </t>
  </si>
  <si>
    <t>SALA DE ESPERA ENTRADA PRINCIPAL</t>
  </si>
  <si>
    <t>SALA DE ESPERA CIRUGÍA</t>
  </si>
  <si>
    <t>SERVICIO: IMÁGENES DIAGNÓSTICAS, RAYOS X Y TOMOGRAFÍA</t>
  </si>
  <si>
    <t>Se cumple con el manejo de los residuos anatomopatológicos según protocolo establecido.</t>
  </si>
  <si>
    <t>SERVICIO: HOSPITALIZACIÓN H1 AISLAMIENTO</t>
  </si>
  <si>
    <t>SERVICIO: UCI NEONATAL</t>
  </si>
  <si>
    <t>SERVICIO: UCI ADULTOS</t>
  </si>
  <si>
    <t>SERVICIO: CENTRO INTEGRAL DE TERAPIAS</t>
  </si>
  <si>
    <t>UCI NEONATAL</t>
  </si>
  <si>
    <t>UCI ADULTOS</t>
  </si>
  <si>
    <t>CENTRO INTEGRAL DE TERAPIAS</t>
  </si>
  <si>
    <t xml:space="preserve"> HOSPITALIZACIÓN H1AISLAMIENTO</t>
  </si>
  <si>
    <t>Turno: M__T__N__</t>
  </si>
  <si>
    <t>Turno: M__T_X_N__</t>
  </si>
  <si>
    <t>Turno: M__T_x_N__</t>
  </si>
  <si>
    <t>Se cuenta con un guardián en el área específica donde se efectúa un procedimiento, producto del cual se segregan residuos corto punzantes.</t>
  </si>
  <si>
    <t>El guardián está ubicado en soporte a una altura que permita la visualización de la boca del recipiente durante el desecho del material corto punzante.</t>
  </si>
  <si>
    <t xml:space="preserve">                  </t>
  </si>
  <si>
    <t>SERVICIO: HOSPITALIZACION H1 - B</t>
  </si>
  <si>
    <t>HOSPITALIZACIÓN H1 - B</t>
  </si>
  <si>
    <t>x</t>
  </si>
  <si>
    <t>residuos aprovechables en recipientes de ordinarios (botellas)</t>
  </si>
  <si>
    <t>residuos ordinarios en recipientes para aprovechables (servilletas,icopor)</t>
  </si>
  <si>
    <t>residuos aprovechables en recipientes para ordinarios (botellas)</t>
  </si>
  <si>
    <t>residuos ordinarios en recipientes para aprovechables (icopor)</t>
  </si>
  <si>
    <t>residuos ordinarios en recipientes para aprovechables (envolturas)</t>
  </si>
  <si>
    <t>MARIA FERNANDA PLAZAS BRAVO</t>
  </si>
  <si>
    <t>Residos aprovechables en recipientes para ordinarios (botellas)</t>
  </si>
  <si>
    <t>X</t>
  </si>
  <si>
    <t>GUARDIAN DE APOLLETAS CON FECHA DE RECOLECCION VENCIDA SIN RETIRAR DEL SERVICIO</t>
  </si>
  <si>
    <t>RESIDUOS ORDINARIOS EN RECIPIENTES PARA APROVECHABLES</t>
  </si>
  <si>
    <t xml:space="preserve">EROR DE ROTULACION FECHA DE RECOLECCION A TRES MESES </t>
  </si>
  <si>
    <t>UNIDAD PRETRANSFUCIONAL</t>
  </si>
  <si>
    <t xml:space="preserve">GUARDIAN ROTULADO A TRES MESES, TIEMPO MAXIMO DE PERMANENCIA DEL GUARDIAN EN LOS SERVICIO DE 2 MESES </t>
  </si>
  <si>
    <t>GUARDIAN VENCIDO KIT DE MUESTRAS</t>
  </si>
  <si>
    <t xml:space="preserve">GUARDIAN ROTULADO A UN MES, TIEMPO MAXIMO DE PERMANENCIA DEL GUARDIAN EN LOS SERVICIO DE 2 MESES </t>
  </si>
  <si>
    <t xml:space="preserve">GUARDIAN SIN FECHA DE REOLECCION EN SERVCIO </t>
  </si>
  <si>
    <t>GUARDIAN DE AMPOLLETAS CON CAPACIDAD MAYOR A 3/4 SIN RETIRAR DEL SERVICIIO</t>
  </si>
  <si>
    <t xml:space="preserve">SOPORTE DESAJUSTADO </t>
  </si>
  <si>
    <t>GUARDIAN ROTULADO A UN MES, TIEMPO MAXIMO DE PERMANENCIA DE UN GUARDIAN EN SERVICIO ES DE 2 MESES</t>
  </si>
  <si>
    <t xml:space="preserve">ROTULO NO LEIBLE </t>
  </si>
  <si>
    <t xml:space="preserve">GUARDIAN CON CAPACIDAD MAYOR A 3/4 SIN RETIRAR DEL SERVICIO </t>
  </si>
  <si>
    <t>GUARDIAN CONCAPACIDAD MAYOR A 3/4 SIN RETIRAR DEL SERVICIO</t>
  </si>
  <si>
    <t>SOPORTE DE GUARDIAN SUCIO</t>
  </si>
  <si>
    <t>GUARDIAN CON FECHA DE REOLECCION VENCIDA SIN RETIRAR TRIAGE</t>
  </si>
  <si>
    <t xml:space="preserve">GUARDIAN DE AGUJAS CON CAPACIDAD MAYOR A 3/4 SIN RETIRAR DEL SERVICIO </t>
  </si>
  <si>
    <t>SE EVIDENCIAN AGUJAS DISPUSTAS DIRECTAMENTE DENTRO DEL SOPORTE GUARDIAN (CONSULTORIO PEDIATRICO)</t>
  </si>
  <si>
    <t>GUARDIAN VENCIDO EN SERVICIO</t>
  </si>
  <si>
    <t xml:space="preserve">GUARDIANES SIN SOPORTE </t>
  </si>
  <si>
    <t xml:space="preserve">GUARDIAN CON FECHA DE RECOLECCION VENCIDA </t>
  </si>
  <si>
    <t xml:space="preserve">GUARDIAN VENCIDO KIT DE MUESTRAS </t>
  </si>
  <si>
    <t xml:space="preserve">SE EVICENCIAN ELEMENTOS NO CORRESPONDIENTES A RESIDUOS SOBRE EL SOPORTE DEL GUARDIAN </t>
  </si>
  <si>
    <t xml:space="preserve">SE EVIDENCIA MEZCLA DE RESIDUOS DENTRO DEL GUARDIAN DE AMPOLLAS SE NCUENTRAN AGUJAS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</si>
</sst>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"/>
    </font>
    <font>
      <sz val="12"/>
      <color indexed="8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  <fill>
      <patternFill patternType="gray125">
        <bgColor theme="0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justify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justify" vertical="top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Protection="1"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10" xfId="0" applyFont="1" applyFill="1" applyBorder="1" applyAlignment="1" applyProtection="1">
      <alignment horizontal="justify" vertical="center" wrapText="1"/>
      <protection locked="0"/>
    </xf>
    <xf numFmtId="0" fontId="5" fillId="0" borderId="1" xfId="0" applyFont="1" applyFill="1" applyBorder="1" applyAlignment="1" applyProtection="1">
      <alignment horizontal="justify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1" borderId="11" xfId="0" applyFill="1" applyBorder="1" applyProtection="1">
      <protection locked="0"/>
    </xf>
    <xf numFmtId="0" fontId="0" fillId="1" borderId="10" xfId="0" applyFill="1" applyBorder="1" applyProtection="1">
      <protection locked="0"/>
    </xf>
    <xf numFmtId="0" fontId="0" fillId="1" borderId="12" xfId="0" applyFill="1" applyBorder="1" applyProtection="1"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Protection="1"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8" fillId="7" borderId="6" xfId="0" applyFont="1" applyFill="1" applyBorder="1" applyAlignment="1" applyProtection="1">
      <alignment horizontal="center" vertical="center"/>
    </xf>
    <xf numFmtId="0" fontId="8" fillId="7" borderId="11" xfId="0" applyFont="1" applyFill="1" applyBorder="1" applyAlignment="1" applyProtection="1">
      <alignment horizontal="center" vertical="center"/>
    </xf>
    <xf numFmtId="0" fontId="8" fillId="7" borderId="7" xfId="0" applyFont="1" applyFill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8" fillId="7" borderId="14" xfId="0" applyFont="1" applyFill="1" applyBorder="1" applyAlignment="1" applyProtection="1">
      <alignment horizontal="center" vertical="center"/>
    </xf>
    <xf numFmtId="0" fontId="8" fillId="7" borderId="10" xfId="0" applyFont="1" applyFill="1" applyBorder="1" applyAlignment="1" applyProtection="1">
      <alignment horizontal="center" vertical="center"/>
    </xf>
    <xf numFmtId="0" fontId="8" fillId="7" borderId="15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9" borderId="0" xfId="0" applyFill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Fill="1" applyBorder="1" applyProtection="1"/>
    <xf numFmtId="0" fontId="0" fillId="0" borderId="13" xfId="0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1" fillId="7" borderId="22" xfId="0" applyFont="1" applyFill="1" applyBorder="1" applyAlignment="1" applyProtection="1">
      <alignment horizontal="center" vertical="center" wrapText="1"/>
    </xf>
    <xf numFmtId="0" fontId="15" fillId="7" borderId="23" xfId="0" applyFont="1" applyFill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center"/>
    </xf>
    <xf numFmtId="0" fontId="14" fillId="0" borderId="24" xfId="0" applyFont="1" applyBorder="1" applyAlignment="1" applyProtection="1">
      <alignment horizontal="center" vertical="center"/>
    </xf>
    <xf numFmtId="0" fontId="13" fillId="0" borderId="20" xfId="0" applyFont="1" applyBorder="1" applyAlignment="1" applyProtection="1">
      <alignment horizontal="center"/>
    </xf>
    <xf numFmtId="0" fontId="14" fillId="0" borderId="20" xfId="0" applyFont="1" applyBorder="1" applyAlignment="1" applyProtection="1">
      <alignment horizontal="center" vertical="center"/>
    </xf>
    <xf numFmtId="0" fontId="14" fillId="0" borderId="25" xfId="0" applyFont="1" applyBorder="1" applyAlignment="1" applyProtection="1">
      <alignment horizontal="center" vertical="center"/>
    </xf>
    <xf numFmtId="0" fontId="15" fillId="7" borderId="26" xfId="0" applyFont="1" applyFill="1" applyBorder="1" applyAlignment="1" applyProtection="1">
      <alignment wrapText="1"/>
    </xf>
    <xf numFmtId="2" fontId="15" fillId="7" borderId="21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justify" vertical="top"/>
      <protection locked="0"/>
    </xf>
    <xf numFmtId="0" fontId="5" fillId="0" borderId="1" xfId="0" applyFont="1" applyBorder="1" applyAlignment="1" applyProtection="1">
      <alignment horizontal="justify" vertical="center"/>
      <protection locked="0"/>
    </xf>
    <xf numFmtId="0" fontId="5" fillId="0" borderId="10" xfId="0" applyFont="1" applyFill="1" applyBorder="1" applyAlignment="1" applyProtection="1">
      <alignment horizontal="justify" vertical="center"/>
      <protection locked="0"/>
    </xf>
    <xf numFmtId="0" fontId="5" fillId="0" borderId="1" xfId="0" applyFont="1" applyFill="1" applyBorder="1" applyAlignment="1" applyProtection="1">
      <alignment horizontal="justify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wrapText="1"/>
      <protection locked="0"/>
    </xf>
    <xf numFmtId="0" fontId="0" fillId="10" borderId="10" xfId="0" applyFont="1" applyFill="1" applyBorder="1" applyProtection="1">
      <protection locked="0"/>
    </xf>
    <xf numFmtId="0" fontId="0" fillId="10" borderId="12" xfId="0" applyFont="1" applyFill="1" applyBorder="1" applyProtection="1">
      <protection locked="0"/>
    </xf>
    <xf numFmtId="0" fontId="0" fillId="10" borderId="11" xfId="0" applyFont="1" applyFill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18" fillId="0" borderId="1" xfId="0" applyFont="1" applyBorder="1" applyAlignment="1" applyProtection="1">
      <alignment wrapText="1"/>
      <protection locked="0"/>
    </xf>
    <xf numFmtId="0" fontId="17" fillId="0" borderId="1" xfId="0" applyFont="1" applyBorder="1" applyAlignment="1" applyProtection="1">
      <alignment horizontal="left" wrapText="1"/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9" fillId="8" borderId="0" xfId="0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2" fontId="15" fillId="0" borderId="33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14" fillId="0" borderId="35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vertical="top" wrapText="1"/>
      <protection locked="0"/>
    </xf>
    <xf numFmtId="0" fontId="9" fillId="8" borderId="36" xfId="0" applyFont="1" applyFill="1" applyBorder="1" applyAlignment="1" applyProtection="1">
      <alignment vertical="center" wrapText="1"/>
    </xf>
    <xf numFmtId="0" fontId="19" fillId="8" borderId="20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vertical="top"/>
      <protection locked="0"/>
    </xf>
    <xf numFmtId="0" fontId="0" fillId="0" borderId="0" xfId="0" applyAlignment="1" applyProtection="1">
      <protection locked="0"/>
    </xf>
    <xf numFmtId="0" fontId="18" fillId="0" borderId="1" xfId="0" applyFont="1" applyBorder="1" applyAlignment="1" applyProtection="1">
      <alignment horizontal="left" wrapText="1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horizontal="left" vertical="top" wrapText="1"/>
      <protection locked="0"/>
    </xf>
    <xf numFmtId="0" fontId="0" fillId="7" borderId="39" xfId="0" applyFill="1" applyBorder="1" applyProtection="1"/>
    <xf numFmtId="0" fontId="20" fillId="0" borderId="1" xfId="0" applyFont="1" applyBorder="1" applyProtection="1">
      <protection locked="0"/>
    </xf>
    <xf numFmtId="0" fontId="17" fillId="0" borderId="1" xfId="0" applyFont="1" applyBorder="1" applyProtection="1">
      <protection locked="0"/>
    </xf>
    <xf numFmtId="0" fontId="21" fillId="0" borderId="1" xfId="0" applyFont="1" applyBorder="1" applyProtection="1">
      <protection locked="0"/>
    </xf>
    <xf numFmtId="0" fontId="17" fillId="0" borderId="1" xfId="0" applyFont="1" applyBorder="1" applyAlignment="1" applyProtection="1">
      <alignment horizontal="left" vertical="top"/>
      <protection locked="0"/>
    </xf>
    <xf numFmtId="0" fontId="0" fillId="0" borderId="5" xfId="0" applyFont="1" applyBorder="1" applyAlignment="1" applyProtection="1">
      <protection locked="0"/>
    </xf>
    <xf numFmtId="0" fontId="0" fillId="0" borderId="1" xfId="0" applyFont="1" applyBorder="1" applyAlignment="1" applyProtection="1">
      <protection locked="0"/>
    </xf>
    <xf numFmtId="0" fontId="0" fillId="0" borderId="1" xfId="0" applyFont="1" applyBorder="1" applyAlignment="1" applyProtection="1">
      <alignment vertical="top"/>
      <protection locked="0"/>
    </xf>
    <xf numFmtId="0" fontId="10" fillId="9" borderId="6" xfId="0" applyFont="1" applyFill="1" applyBorder="1" applyAlignment="1" applyProtection="1">
      <alignment horizontal="center"/>
    </xf>
    <xf numFmtId="0" fontId="10" fillId="9" borderId="13" xfId="0" applyFont="1" applyFill="1" applyBorder="1" applyAlignment="1" applyProtection="1">
      <alignment horizontal="center"/>
    </xf>
    <xf numFmtId="0" fontId="10" fillId="9" borderId="7" xfId="0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6" fillId="7" borderId="6" xfId="0" applyFont="1" applyFill="1" applyBorder="1" applyAlignment="1" applyProtection="1">
      <alignment horizontal="center" vertical="center" wrapText="1"/>
    </xf>
    <xf numFmtId="0" fontId="6" fillId="7" borderId="7" xfId="0" applyFont="1" applyFill="1" applyBorder="1" applyAlignment="1" applyProtection="1">
      <alignment horizontal="center" vertical="center" wrapText="1"/>
    </xf>
    <xf numFmtId="0" fontId="6" fillId="7" borderId="8" xfId="0" applyFont="1" applyFill="1" applyBorder="1" applyAlignment="1" applyProtection="1">
      <alignment horizontal="center" vertical="center" wrapText="1"/>
    </xf>
    <xf numFmtId="0" fontId="6" fillId="7" borderId="9" xfId="0" applyFont="1" applyFill="1" applyBorder="1" applyAlignment="1" applyProtection="1">
      <alignment horizontal="center" vertical="center" wrapText="1"/>
    </xf>
    <xf numFmtId="0" fontId="6" fillId="7" borderId="3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5" xfId="0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</xf>
    <xf numFmtId="0" fontId="9" fillId="8" borderId="3" xfId="0" applyFont="1" applyFill="1" applyBorder="1" applyAlignment="1" applyProtection="1">
      <alignment horizontal="center" vertical="center" wrapText="1"/>
    </xf>
    <xf numFmtId="0" fontId="9" fillId="8" borderId="4" xfId="0" applyFont="1" applyFill="1" applyBorder="1" applyAlignment="1" applyProtection="1">
      <alignment horizontal="center" vertical="center" wrapText="1"/>
    </xf>
    <xf numFmtId="0" fontId="9" fillId="8" borderId="5" xfId="0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4" borderId="0" xfId="0" applyFont="1" applyFill="1" applyBorder="1" applyAlignment="1" applyProtection="1">
      <alignment horizontal="center" vertical="center"/>
      <protection locked="0"/>
    </xf>
    <xf numFmtId="0" fontId="6" fillId="4" borderId="15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Border="1" applyAlignment="1" applyProtection="1">
      <alignment horizontal="center" vertical="center"/>
      <protection locked="0"/>
    </xf>
    <xf numFmtId="0" fontId="4" fillId="5" borderId="15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6" borderId="9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3" fillId="0" borderId="20" xfId="0" applyFont="1" applyBorder="1" applyAlignment="1" applyProtection="1">
      <alignment horizontal="left" vertical="center" wrapText="1"/>
    </xf>
    <xf numFmtId="0" fontId="16" fillId="0" borderId="0" xfId="0" applyFont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/>
    </xf>
    <xf numFmtId="0" fontId="1" fillId="7" borderId="16" xfId="0" applyFont="1" applyFill="1" applyBorder="1" applyAlignment="1" applyProtection="1">
      <alignment horizontal="center" vertical="center" wrapText="1"/>
    </xf>
    <xf numFmtId="0" fontId="1" fillId="7" borderId="17" xfId="0" applyFont="1" applyFill="1" applyBorder="1" applyAlignment="1" applyProtection="1">
      <alignment horizontal="center" vertical="center" wrapText="1"/>
    </xf>
    <xf numFmtId="0" fontId="1" fillId="7" borderId="18" xfId="0" applyFont="1" applyFill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left" vertical="center" wrapText="1"/>
    </xf>
    <xf numFmtId="0" fontId="13" fillId="0" borderId="34" xfId="0" applyFont="1" applyBorder="1" applyAlignment="1" applyProtection="1">
      <alignment horizontal="left" vertical="center"/>
    </xf>
    <xf numFmtId="0" fontId="13" fillId="0" borderId="1" xfId="0" applyFont="1" applyBorder="1" applyAlignment="1" applyProtection="1">
      <alignment horizontal="left" vertical="center"/>
    </xf>
    <xf numFmtId="0" fontId="13" fillId="0" borderId="3" xfId="0" applyFont="1" applyBorder="1" applyAlignment="1" applyProtection="1">
      <alignment horizontal="left" vertical="center"/>
    </xf>
    <xf numFmtId="0" fontId="13" fillId="0" borderId="37" xfId="0" applyFont="1" applyBorder="1" applyAlignment="1" applyProtection="1">
      <alignment horizontal="left"/>
    </xf>
    <xf numFmtId="0" fontId="13" fillId="0" borderId="13" xfId="0" applyFont="1" applyBorder="1" applyAlignment="1" applyProtection="1">
      <alignment horizontal="left"/>
    </xf>
    <xf numFmtId="0" fontId="13" fillId="0" borderId="38" xfId="0" applyFont="1" applyBorder="1" applyAlignment="1" applyProtection="1">
      <alignment horizontal="left"/>
    </xf>
    <xf numFmtId="0" fontId="13" fillId="0" borderId="31" xfId="0" applyFont="1" applyBorder="1" applyAlignment="1" applyProtection="1">
      <alignment horizontal="left" vertical="center" wrapText="1"/>
    </xf>
    <xf numFmtId="0" fontId="13" fillId="0" borderId="32" xfId="0" applyFont="1" applyBorder="1" applyAlignment="1" applyProtection="1">
      <alignment horizontal="left" vertical="center" wrapText="1"/>
    </xf>
    <xf numFmtId="0" fontId="13" fillId="0" borderId="25" xfId="0" applyFont="1" applyBorder="1" applyAlignment="1" applyProtection="1">
      <alignment horizontal="left" vertical="center" wrapText="1"/>
    </xf>
    <xf numFmtId="0" fontId="13" fillId="0" borderId="4" xfId="0" applyFont="1" applyBorder="1" applyAlignment="1" applyProtection="1">
      <alignment horizontal="left" vertical="center" wrapText="1"/>
    </xf>
    <xf numFmtId="0" fontId="13" fillId="0" borderId="35" xfId="0" applyFont="1" applyBorder="1" applyAlignment="1" applyProtection="1">
      <alignment horizontal="left" vertical="center" wrapText="1"/>
    </xf>
    <xf numFmtId="0" fontId="13" fillId="0" borderId="20" xfId="0" applyFont="1" applyBorder="1" applyAlignment="1" applyProtection="1">
      <alignment horizontal="left" vertical="center"/>
    </xf>
    <xf numFmtId="0" fontId="13" fillId="0" borderId="20" xfId="0" applyFont="1" applyBorder="1" applyAlignment="1" applyProtection="1">
      <alignment horizontal="left"/>
    </xf>
    <xf numFmtId="0" fontId="13" fillId="0" borderId="31" xfId="0" applyFont="1" applyBorder="1" applyAlignment="1" applyProtection="1">
      <alignment horizontal="left" vertical="center"/>
    </xf>
    <xf numFmtId="0" fontId="13" fillId="0" borderId="4" xfId="0" applyFont="1" applyBorder="1" applyAlignment="1" applyProtection="1">
      <alignment horizontal="left" vertical="center"/>
    </xf>
    <xf numFmtId="0" fontId="13" fillId="0" borderId="35" xfId="0" applyFont="1" applyBorder="1" applyAlignment="1" applyProtection="1">
      <alignment horizontal="left" vertical="center"/>
    </xf>
    <xf numFmtId="0" fontId="4" fillId="6" borderId="8" xfId="0" applyFont="1" applyFill="1" applyBorder="1" applyAlignment="1" applyProtection="1">
      <alignment horizontal="center" vertical="center"/>
    </xf>
    <xf numFmtId="0" fontId="4" fillId="6" borderId="2" xfId="0" applyFont="1" applyFill="1" applyBorder="1" applyAlignment="1" applyProtection="1">
      <alignment horizontal="center" vertical="center"/>
    </xf>
    <xf numFmtId="0" fontId="4" fillId="6" borderId="9" xfId="0" applyFont="1" applyFill="1" applyBorder="1" applyAlignment="1" applyProtection="1">
      <alignment horizontal="center" vertical="center"/>
    </xf>
    <xf numFmtId="0" fontId="15" fillId="7" borderId="29" xfId="0" applyFont="1" applyFill="1" applyBorder="1" applyAlignment="1" applyProtection="1">
      <alignment horizontal="right" wrapText="1"/>
    </xf>
    <xf numFmtId="0" fontId="15" fillId="7" borderId="30" xfId="0" applyFont="1" applyFill="1" applyBorder="1" applyAlignment="1" applyProtection="1">
      <alignment horizontal="right" wrapText="1"/>
    </xf>
    <xf numFmtId="0" fontId="15" fillId="7" borderId="27" xfId="0" applyFont="1" applyFill="1" applyBorder="1" applyAlignment="1" applyProtection="1">
      <alignment horizontal="right" wrapText="1"/>
    </xf>
    <xf numFmtId="0" fontId="15" fillId="7" borderId="28" xfId="0" applyFont="1" applyFill="1" applyBorder="1" applyAlignment="1" applyProtection="1">
      <alignment horizontal="right" wrapText="1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4" borderId="14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center" vertical="center"/>
    </xf>
    <xf numFmtId="0" fontId="6" fillId="4" borderId="15" xfId="0" applyFont="1" applyFill="1" applyBorder="1" applyAlignment="1" applyProtection="1">
      <alignment horizontal="center" vertical="center"/>
    </xf>
    <xf numFmtId="0" fontId="4" fillId="5" borderId="14" xfId="0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center" vertical="center"/>
    </xf>
    <xf numFmtId="0" fontId="4" fillId="5" borderId="15" xfId="0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63"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9D9D9"/>
      <color rgb="FFFFFF00"/>
      <color rgb="FFFF0000"/>
      <color rgb="FF339933"/>
      <color rgb="FFA6A6A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latin typeface="Arial Narrow" panose="020B0606020202030204" pitchFamily="34" charset="0"/>
              </a:rPr>
              <a:t>ADHERENCIA A</a:t>
            </a:r>
            <a:r>
              <a:rPr lang="en-US" baseline="0">
                <a:latin typeface="Arial Narrow" panose="020B0606020202030204" pitchFamily="34" charset="0"/>
              </a:rPr>
              <a:t> </a:t>
            </a:r>
            <a:r>
              <a:rPr lang="en-US">
                <a:latin typeface="Arial Narrow" panose="020B0606020202030204" pitchFamily="34" charset="0"/>
              </a:rPr>
              <a:t>NORMAS DE BIOSEGURIDAD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'CONSOLIDADO SERVICIOS '!$F$11</c:f>
              <c:strCache>
                <c:ptCount val="1"/>
                <c:pt idx="0">
                  <c:v>ADHERENCIA NORMAS DE BIOSEGURIDAD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'CONSOLIDADO SERVICIOS '!$B$12:$B$30</c:f>
              <c:strCache>
                <c:ptCount val="19"/>
                <c:pt idx="0">
                  <c:v>URGENCIAS</c:v>
                </c:pt>
                <c:pt idx="1">
                  <c:v>OBSERVACIÓN</c:v>
                </c:pt>
                <c:pt idx="2">
                  <c:v>SALAS DE CIRUGÍA</c:v>
                </c:pt>
                <c:pt idx="3">
                  <c:v>SALA DE PARTOS</c:v>
                </c:pt>
                <c:pt idx="4">
                  <c:v>PEDIATRÍA</c:v>
                </c:pt>
                <c:pt idx="5">
                  <c:v>UCI NEONATAL</c:v>
                </c:pt>
                <c:pt idx="6">
                  <c:v>UCI ADULTOS</c:v>
                </c:pt>
                <c:pt idx="7">
                  <c:v>VACUNACIÓN</c:v>
                </c:pt>
                <c:pt idx="8">
                  <c:v> HOSPITALIZACIÓN H1AISLAMIENTO</c:v>
                </c:pt>
                <c:pt idx="9">
                  <c:v>HOSPITALIZACIÓN H1 - B</c:v>
                </c:pt>
                <c:pt idx="10">
                  <c:v> HOSPITALIZACIÓN H2</c:v>
                </c:pt>
                <c:pt idx="11">
                  <c:v> HOSPITALIZACIÓN H3</c:v>
                </c:pt>
                <c:pt idx="12">
                  <c:v>CONSULTA EXTERNA</c:v>
                </c:pt>
                <c:pt idx="13">
                  <c:v>CENTRO INTEGRAL DE TERAPIAS</c:v>
                </c:pt>
                <c:pt idx="14">
                  <c:v>LABORATORIO CLÍNICO</c:v>
                </c:pt>
                <c:pt idx="15">
                  <c:v>UNIDAD PRETRANSFUCIONAL</c:v>
                </c:pt>
                <c:pt idx="16">
                  <c:v>IMÁGENES DIAGNÓSTICAS (RAYOS X - TAC - ECOGRAFÍAS)</c:v>
                </c:pt>
                <c:pt idx="17">
                  <c:v>SALA DE ESPERA ENTRADA PRINCIPAL</c:v>
                </c:pt>
                <c:pt idx="18">
                  <c:v>SALA DE ESPERA CIRUGÍA</c:v>
                </c:pt>
              </c:strCache>
            </c:strRef>
          </c:cat>
          <c:val>
            <c:numRef>
              <c:f>'CONSOLIDADO SERVICIOS '!$F$12:$F$30</c:f>
              <c:numCache>
                <c:formatCode>General</c:formatCode>
                <c:ptCount val="19"/>
                <c:pt idx="0">
                  <c:v>78</c:v>
                </c:pt>
                <c:pt idx="1">
                  <c:v>81</c:v>
                </c:pt>
                <c:pt idx="2">
                  <c:v>94</c:v>
                </c:pt>
                <c:pt idx="3">
                  <c:v>92</c:v>
                </c:pt>
                <c:pt idx="4">
                  <c:v>84</c:v>
                </c:pt>
                <c:pt idx="5">
                  <c:v>95</c:v>
                </c:pt>
                <c:pt idx="6">
                  <c:v>89</c:v>
                </c:pt>
                <c:pt idx="7">
                  <c:v>96</c:v>
                </c:pt>
                <c:pt idx="8">
                  <c:v>92</c:v>
                </c:pt>
                <c:pt idx="9">
                  <c:v>92</c:v>
                </c:pt>
                <c:pt idx="10">
                  <c:v>94</c:v>
                </c:pt>
                <c:pt idx="11">
                  <c:v>96</c:v>
                </c:pt>
                <c:pt idx="12">
                  <c:v>87</c:v>
                </c:pt>
                <c:pt idx="13">
                  <c:v>92</c:v>
                </c:pt>
                <c:pt idx="14">
                  <c:v>92</c:v>
                </c:pt>
                <c:pt idx="15">
                  <c:v>100</c:v>
                </c:pt>
                <c:pt idx="16">
                  <c:v>96</c:v>
                </c:pt>
                <c:pt idx="17">
                  <c:v>92</c:v>
                </c:pt>
                <c:pt idx="18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7D-470F-939C-2D9A3A942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1588572224"/>
        <c:axId val="-158858310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'CONSOLIDADO SERVICIOS '!$C$11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'CONSOLIDADO SERVICIOS '!$B$12:$B$30</c15:sqref>
                        </c15:formulaRef>
                      </c:ext>
                    </c:extLst>
                    <c:strCache>
                      <c:ptCount val="19"/>
                      <c:pt idx="0">
                        <c:v>URGENCIAS</c:v>
                      </c:pt>
                      <c:pt idx="1">
                        <c:v>OBSERVACIÓN</c:v>
                      </c:pt>
                      <c:pt idx="2">
                        <c:v>SALAS DE CIRUGÍA</c:v>
                      </c:pt>
                      <c:pt idx="3">
                        <c:v>SALA DE PARTOS</c:v>
                      </c:pt>
                      <c:pt idx="4">
                        <c:v>PEDIATRÍA</c:v>
                      </c:pt>
                      <c:pt idx="5">
                        <c:v>UCI NEONATAL</c:v>
                      </c:pt>
                      <c:pt idx="6">
                        <c:v>UCI ADULTOS</c:v>
                      </c:pt>
                      <c:pt idx="7">
                        <c:v>VACUNACIÓN</c:v>
                      </c:pt>
                      <c:pt idx="8">
                        <c:v> HOSPITALIZACIÓN H1AISLAMIENTO</c:v>
                      </c:pt>
                      <c:pt idx="9">
                        <c:v>HOSPITALIZACIÓN H1 - B</c:v>
                      </c:pt>
                      <c:pt idx="10">
                        <c:v> HOSPITALIZACIÓN H2</c:v>
                      </c:pt>
                      <c:pt idx="11">
                        <c:v> HOSPITALIZACIÓN H3</c:v>
                      </c:pt>
                      <c:pt idx="12">
                        <c:v>CONSULTA EXTERNA</c:v>
                      </c:pt>
                      <c:pt idx="13">
                        <c:v>CENTRO INTEGRAL DE TERAPIAS</c:v>
                      </c:pt>
                      <c:pt idx="14">
                        <c:v>LABORATORIO CLÍNICO</c:v>
                      </c:pt>
                      <c:pt idx="15">
                        <c:v>UNIDAD PRETRANSFUCIONAL</c:v>
                      </c:pt>
                      <c:pt idx="16">
                        <c:v>IMÁGENES DIAGNÓSTICAS (RAYOS X - TAC - ECOGRAFÍAS)</c:v>
                      </c:pt>
                      <c:pt idx="17">
                        <c:v>SALA DE ESPERA ENTRADA PRINCIPAL</c:v>
                      </c:pt>
                      <c:pt idx="18">
                        <c:v>SALA DE ESPERA CIRUGÍA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'CONSOLIDADO SERVICIOS '!$C$12:$C$30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1-827D-470F-939C-2D9A3A942CC8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'CONSOLIDADO SERVICIOS '!$D$11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'CONSOLIDADO SERVICIOS '!$B$12:$B$30</c15:sqref>
                        </c15:formulaRef>
                      </c:ext>
                    </c:extLst>
                    <c:strCache>
                      <c:ptCount val="19"/>
                      <c:pt idx="0">
                        <c:v>URGENCIAS</c:v>
                      </c:pt>
                      <c:pt idx="1">
                        <c:v>OBSERVACIÓN</c:v>
                      </c:pt>
                      <c:pt idx="2">
                        <c:v>SALAS DE CIRUGÍA</c:v>
                      </c:pt>
                      <c:pt idx="3">
                        <c:v>SALA DE PARTOS</c:v>
                      </c:pt>
                      <c:pt idx="4">
                        <c:v>PEDIATRÍA</c:v>
                      </c:pt>
                      <c:pt idx="5">
                        <c:v>UCI NEONATAL</c:v>
                      </c:pt>
                      <c:pt idx="6">
                        <c:v>UCI ADULTOS</c:v>
                      </c:pt>
                      <c:pt idx="7">
                        <c:v>VACUNACIÓN</c:v>
                      </c:pt>
                      <c:pt idx="8">
                        <c:v> HOSPITALIZACIÓN H1AISLAMIENTO</c:v>
                      </c:pt>
                      <c:pt idx="9">
                        <c:v>HOSPITALIZACIÓN H1 - B</c:v>
                      </c:pt>
                      <c:pt idx="10">
                        <c:v> HOSPITALIZACIÓN H2</c:v>
                      </c:pt>
                      <c:pt idx="11">
                        <c:v> HOSPITALIZACIÓN H3</c:v>
                      </c:pt>
                      <c:pt idx="12">
                        <c:v>CONSULTA EXTERNA</c:v>
                      </c:pt>
                      <c:pt idx="13">
                        <c:v>CENTRO INTEGRAL DE TERAPIAS</c:v>
                      </c:pt>
                      <c:pt idx="14">
                        <c:v>LABORATORIO CLÍNICO</c:v>
                      </c:pt>
                      <c:pt idx="15">
                        <c:v>UNIDAD PRETRANSFUCIONAL</c:v>
                      </c:pt>
                      <c:pt idx="16">
                        <c:v>IMÁGENES DIAGNÓSTICAS (RAYOS X - TAC - ECOGRAFÍAS)</c:v>
                      </c:pt>
                      <c:pt idx="17">
                        <c:v>SALA DE ESPERA ENTRADA PRINCIPAL</c:v>
                      </c:pt>
                      <c:pt idx="18">
                        <c:v>SALA DE ESPERA CIRUGÍA</c:v>
                      </c:pt>
                    </c:strCache>
                  </c:str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'CONSOLIDADO SERVICIOS '!$D$12:$D$30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2-827D-470F-939C-2D9A3A942CC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'CONSOLIDADO SERVICIOS '!$E$11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'CONSOLIDADO SERVICIOS '!$B$12:$B$30</c15:sqref>
                        </c15:formulaRef>
                      </c:ext>
                    </c:extLst>
                    <c:strCache>
                      <c:ptCount val="19"/>
                      <c:pt idx="0">
                        <c:v>URGENCIAS</c:v>
                      </c:pt>
                      <c:pt idx="1">
                        <c:v>OBSERVACIÓN</c:v>
                      </c:pt>
                      <c:pt idx="2">
                        <c:v>SALAS DE CIRUGÍA</c:v>
                      </c:pt>
                      <c:pt idx="3">
                        <c:v>SALA DE PARTOS</c:v>
                      </c:pt>
                      <c:pt idx="4">
                        <c:v>PEDIATRÍA</c:v>
                      </c:pt>
                      <c:pt idx="5">
                        <c:v>UCI NEONATAL</c:v>
                      </c:pt>
                      <c:pt idx="6">
                        <c:v>UCI ADULTOS</c:v>
                      </c:pt>
                      <c:pt idx="7">
                        <c:v>VACUNACIÓN</c:v>
                      </c:pt>
                      <c:pt idx="8">
                        <c:v> HOSPITALIZACIÓN H1AISLAMIENTO</c:v>
                      </c:pt>
                      <c:pt idx="9">
                        <c:v>HOSPITALIZACIÓN H1 - B</c:v>
                      </c:pt>
                      <c:pt idx="10">
                        <c:v> HOSPITALIZACIÓN H2</c:v>
                      </c:pt>
                      <c:pt idx="11">
                        <c:v> HOSPITALIZACIÓN H3</c:v>
                      </c:pt>
                      <c:pt idx="12">
                        <c:v>CONSULTA EXTERNA</c:v>
                      </c:pt>
                      <c:pt idx="13">
                        <c:v>CENTRO INTEGRAL DE TERAPIAS</c:v>
                      </c:pt>
                      <c:pt idx="14">
                        <c:v>LABORATORIO CLÍNICO</c:v>
                      </c:pt>
                      <c:pt idx="15">
                        <c:v>UNIDAD PRETRANSFUCIONAL</c:v>
                      </c:pt>
                      <c:pt idx="16">
                        <c:v>IMÁGENES DIAGNÓSTICAS (RAYOS X - TAC - ECOGRAFÍAS)</c:v>
                      </c:pt>
                      <c:pt idx="17">
                        <c:v>SALA DE ESPERA ENTRADA PRINCIPAL</c:v>
                      </c:pt>
                      <c:pt idx="18">
                        <c:v>SALA DE ESPERA CIRUGÍA</c:v>
                      </c:pt>
                    </c:strCache>
                  </c:str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'CONSOLIDADO SERVICIOS '!$E$12:$E$30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3-827D-470F-939C-2D9A3A942CC8}"/>
                  </c:ext>
                </c:extLst>
              </c15:ser>
            </c15:filteredBarSeries>
          </c:ext>
        </c:extLst>
      </c:barChart>
      <c:catAx>
        <c:axId val="-1588572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>
                    <a:latin typeface="Arial Narrow" panose="020B0606020202030204" pitchFamily="34" charset="0"/>
                  </a:rPr>
                  <a:t>áreas y/o servicios</a:t>
                </a:r>
              </a:p>
            </c:rich>
          </c:tx>
          <c:layout>
            <c:manualLayout>
              <c:xMode val="edge"/>
              <c:yMode val="edge"/>
              <c:x val="0.45658202099737533"/>
              <c:y val="0.88432852143482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-1588583104"/>
        <c:crosses val="autoZero"/>
        <c:auto val="1"/>
        <c:lblAlgn val="ctr"/>
        <c:lblOffset val="100"/>
        <c:noMultiLvlLbl val="0"/>
      </c:catAx>
      <c:valAx>
        <c:axId val="-158858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900" b="0" i="0" cap="all" baseline="0">
                    <a:effectLst/>
                    <a:latin typeface="Arial Narrow" panose="020B0606020202030204" pitchFamily="34" charset="0"/>
                  </a:rPr>
                  <a:t>puntaje de adeherencia a normas de bioseguirdad</a:t>
                </a:r>
                <a:endParaRPr lang="es-CO" sz="900" b="0">
                  <a:effectLst/>
                  <a:latin typeface="Arial Narrow" panose="020B0606020202030204" pitchFamily="34" charset="0"/>
                </a:endParaRPr>
              </a:p>
            </c:rich>
          </c:tx>
          <c:layout>
            <c:manualLayout>
              <c:xMode val="edge"/>
              <c:yMode val="edge"/>
              <c:x val="1.9789734075448363E-2"/>
              <c:y val="8.58285714285714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588572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5</xdr:col>
      <xdr:colOff>1118087</xdr:colOff>
      <xdr:row>5</xdr:row>
      <xdr:rowOff>47625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47625" y="104775"/>
          <a:ext cx="6233012" cy="8953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133350</xdr:rowOff>
    </xdr:from>
    <xdr:to>
      <xdr:col>5</xdr:col>
      <xdr:colOff>1070462</xdr:colOff>
      <xdr:row>5</xdr:row>
      <xdr:rowOff>76200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33350"/>
          <a:ext cx="6233012" cy="8953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5</xdr:col>
      <xdr:colOff>1146662</xdr:colOff>
      <xdr:row>5</xdr:row>
      <xdr:rowOff>0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76200" y="57150"/>
          <a:ext cx="6233012" cy="8953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5</xdr:col>
      <xdr:colOff>1070462</xdr:colOff>
      <xdr:row>5</xdr:row>
      <xdr:rowOff>57150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14300"/>
          <a:ext cx="6233012" cy="8953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142875</xdr:rowOff>
    </xdr:from>
    <xdr:to>
      <xdr:col>5</xdr:col>
      <xdr:colOff>1070462</xdr:colOff>
      <xdr:row>5</xdr:row>
      <xdr:rowOff>85725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42875"/>
          <a:ext cx="6233012" cy="8953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5</xdr:col>
      <xdr:colOff>1165712</xdr:colOff>
      <xdr:row>5</xdr:row>
      <xdr:rowOff>38100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95250" y="95250"/>
          <a:ext cx="6233012" cy="8953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133350</xdr:rowOff>
    </xdr:from>
    <xdr:to>
      <xdr:col>5</xdr:col>
      <xdr:colOff>1137137</xdr:colOff>
      <xdr:row>5</xdr:row>
      <xdr:rowOff>76200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66675" y="133350"/>
          <a:ext cx="6233012" cy="8953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85725</xdr:rowOff>
    </xdr:from>
    <xdr:to>
      <xdr:col>5</xdr:col>
      <xdr:colOff>1079987</xdr:colOff>
      <xdr:row>5</xdr:row>
      <xdr:rowOff>28575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9525" y="85725"/>
          <a:ext cx="6233012" cy="8953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5</xdr:col>
      <xdr:colOff>1099037</xdr:colOff>
      <xdr:row>5</xdr:row>
      <xdr:rowOff>76200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28575" y="133350"/>
          <a:ext cx="6233012" cy="8953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5</xdr:col>
      <xdr:colOff>1146662</xdr:colOff>
      <xdr:row>4</xdr:row>
      <xdr:rowOff>180975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76200" y="47625"/>
          <a:ext cx="6233012" cy="89535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5</xdr:col>
      <xdr:colOff>1137137</xdr:colOff>
      <xdr:row>5</xdr:row>
      <xdr:rowOff>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66675" y="57150"/>
          <a:ext cx="6233012" cy="895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5</xdr:col>
      <xdr:colOff>1070462</xdr:colOff>
      <xdr:row>4</xdr:row>
      <xdr:rowOff>152400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9050"/>
          <a:ext cx="6233012" cy="8953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419100</xdr:colOff>
      <xdr:row>9</xdr:row>
      <xdr:rowOff>57150</xdr:rowOff>
    </xdr:from>
    <xdr:to>
      <xdr:col>13</xdr:col>
      <xdr:colOff>219075</xdr:colOff>
      <xdr:row>27</xdr:row>
      <xdr:rowOff>152400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0</xdr:row>
      <xdr:rowOff>95250</xdr:rowOff>
    </xdr:from>
    <xdr:to>
      <xdr:col>5</xdr:col>
      <xdr:colOff>1251437</xdr:colOff>
      <xdr:row>5</xdr:row>
      <xdr:rowOff>38100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95250" y="95250"/>
          <a:ext cx="6233012" cy="895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5</xdr:col>
      <xdr:colOff>1070462</xdr:colOff>
      <xdr:row>5</xdr:row>
      <xdr:rowOff>9525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66675"/>
          <a:ext cx="6233012" cy="895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85725</xdr:rowOff>
    </xdr:from>
    <xdr:to>
      <xdr:col>5</xdr:col>
      <xdr:colOff>1089512</xdr:colOff>
      <xdr:row>5</xdr:row>
      <xdr:rowOff>28575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19050" y="85725"/>
          <a:ext cx="6233012" cy="895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5</xdr:col>
      <xdr:colOff>1070462</xdr:colOff>
      <xdr:row>5</xdr:row>
      <xdr:rowOff>57150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14300"/>
          <a:ext cx="6233012" cy="8953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5</xdr:col>
      <xdr:colOff>1108562</xdr:colOff>
      <xdr:row>5</xdr:row>
      <xdr:rowOff>57150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38100" y="114300"/>
          <a:ext cx="6233012" cy="8953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104775</xdr:rowOff>
    </xdr:from>
    <xdr:to>
      <xdr:col>5</xdr:col>
      <xdr:colOff>975212</xdr:colOff>
      <xdr:row>5</xdr:row>
      <xdr:rowOff>47625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19050" y="104775"/>
          <a:ext cx="6233012" cy="8953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5</xdr:col>
      <xdr:colOff>1070462</xdr:colOff>
      <xdr:row>5</xdr:row>
      <xdr:rowOff>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57150"/>
          <a:ext cx="6233012" cy="8953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5</xdr:col>
      <xdr:colOff>1118087</xdr:colOff>
      <xdr:row>5</xdr:row>
      <xdr:rowOff>47625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47625" y="104775"/>
          <a:ext cx="6233012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Rojo naranja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89"/>
  <sheetViews>
    <sheetView topLeftCell="A25" workbookViewId="0">
      <selection activeCell="F36" sqref="F36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7.14062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2" spans="1:6">
      <c r="B2" s="110"/>
      <c r="C2" s="110"/>
      <c r="D2" s="110"/>
      <c r="E2" s="110"/>
      <c r="F2" s="110"/>
    </row>
    <row r="3" spans="1:6">
      <c r="B3" s="110"/>
      <c r="C3" s="110"/>
      <c r="D3" s="110"/>
      <c r="E3" s="110"/>
      <c r="F3" s="110"/>
    </row>
    <row r="4" spans="1:6">
      <c r="B4" s="110"/>
      <c r="C4" s="110"/>
      <c r="D4" s="110"/>
      <c r="E4" s="110"/>
      <c r="F4" s="110"/>
    </row>
    <row r="7" spans="1:6" ht="15.75" customHeight="1">
      <c r="A7" s="125" t="s">
        <v>87</v>
      </c>
      <c r="B7" s="125"/>
      <c r="C7" s="125"/>
      <c r="D7" s="125"/>
      <c r="E7" s="125"/>
      <c r="F7" s="125"/>
    </row>
    <row r="8" spans="1:6" ht="14.25" customHeight="1">
      <c r="A8" s="2"/>
      <c r="B8" s="76"/>
      <c r="C8" s="126" t="s">
        <v>32</v>
      </c>
      <c r="D8" s="126"/>
      <c r="E8" s="126"/>
      <c r="F8" s="76"/>
    </row>
    <row r="9" spans="1:6" ht="15.75" customHeight="1">
      <c r="A9" s="127" t="s">
        <v>19</v>
      </c>
      <c r="B9" s="127"/>
      <c r="C9" s="100" t="s">
        <v>45</v>
      </c>
      <c r="D9" s="101" t="s">
        <v>71</v>
      </c>
      <c r="E9" s="101">
        <v>2025</v>
      </c>
      <c r="F9" s="3"/>
    </row>
    <row r="10" spans="1:6" ht="15.75" customHeight="1">
      <c r="A10" s="128" t="s">
        <v>136</v>
      </c>
      <c r="B10" s="12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9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107"/>
    </row>
    <row r="21" spans="1:6" ht="26.25" customHeight="1">
      <c r="A21" s="71">
        <f t="shared" si="0"/>
        <v>9</v>
      </c>
      <c r="B21" s="13" t="s">
        <v>95</v>
      </c>
      <c r="C21" s="14"/>
      <c r="D21" s="14" t="s">
        <v>143</v>
      </c>
      <c r="E21" s="9"/>
      <c r="F21" s="117" t="s">
        <v>150</v>
      </c>
    </row>
    <row r="22" spans="1:6" ht="25.5">
      <c r="A22" s="71">
        <f t="shared" si="0"/>
        <v>10</v>
      </c>
      <c r="B22" s="103" t="s">
        <v>96</v>
      </c>
      <c r="C22" s="14">
        <v>4</v>
      </c>
      <c r="D22" s="14"/>
      <c r="E22" s="9"/>
      <c r="F22" s="117"/>
    </row>
    <row r="23" spans="1:6" ht="33.75" customHeight="1">
      <c r="A23" s="71">
        <f t="shared" si="0"/>
        <v>11</v>
      </c>
      <c r="B23" s="13" t="s">
        <v>97</v>
      </c>
      <c r="C23" s="14">
        <v>4</v>
      </c>
      <c r="D23" s="14"/>
      <c r="E23" s="9"/>
      <c r="F23" s="79"/>
    </row>
    <row r="24" spans="1:6" ht="25.5">
      <c r="A24" s="71">
        <f t="shared" si="0"/>
        <v>12</v>
      </c>
      <c r="B24" s="13" t="s">
        <v>98</v>
      </c>
      <c r="C24" s="14">
        <v>5</v>
      </c>
      <c r="D24" s="14"/>
      <c r="E24" s="9"/>
      <c r="F24" s="107"/>
    </row>
    <row r="25" spans="1:6" ht="25.5">
      <c r="A25" s="71">
        <f t="shared" si="0"/>
        <v>13</v>
      </c>
      <c r="B25" s="13" t="s">
        <v>113</v>
      </c>
      <c r="C25" s="14">
        <v>4</v>
      </c>
      <c r="D25" s="14"/>
      <c r="E25" s="9"/>
      <c r="F25" s="107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07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16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16"/>
    </row>
    <row r="30" spans="1:6" ht="25.5">
      <c r="A30" s="71">
        <f t="shared" si="0"/>
        <v>18</v>
      </c>
      <c r="B30" s="13" t="s">
        <v>114</v>
      </c>
      <c r="C30" s="14">
        <v>4</v>
      </c>
      <c r="D30" s="14"/>
      <c r="E30" s="9"/>
      <c r="F30" s="116"/>
    </row>
    <row r="31" spans="1:6" ht="30">
      <c r="A31" s="71">
        <f t="shared" si="0"/>
        <v>19</v>
      </c>
      <c r="B31" s="10" t="s">
        <v>104</v>
      </c>
      <c r="C31" s="14"/>
      <c r="D31" s="14" t="s">
        <v>151</v>
      </c>
      <c r="E31" s="9"/>
      <c r="F31" s="83" t="s">
        <v>156</v>
      </c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11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30">
      <c r="A34" s="71">
        <f t="shared" si="0"/>
        <v>22</v>
      </c>
      <c r="B34" s="10" t="s">
        <v>107</v>
      </c>
      <c r="C34" s="14"/>
      <c r="D34" s="14" t="s">
        <v>151</v>
      </c>
      <c r="E34" s="9"/>
      <c r="F34" s="83" t="s">
        <v>168</v>
      </c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30">
      <c r="A38" s="71">
        <f t="shared" si="0"/>
        <v>26</v>
      </c>
      <c r="B38" s="13" t="s">
        <v>109</v>
      </c>
      <c r="C38" s="14"/>
      <c r="D38" s="14" t="s">
        <v>151</v>
      </c>
      <c r="E38" s="9"/>
      <c r="F38" s="83" t="s">
        <v>169</v>
      </c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/>
      <c r="D41" s="19" t="s">
        <v>151</v>
      </c>
      <c r="E41" s="9"/>
      <c r="F41" s="79" t="s">
        <v>167</v>
      </c>
    </row>
    <row r="42" spans="1:17" ht="15" customHeight="1">
      <c r="A42" s="129" t="s">
        <v>6</v>
      </c>
      <c r="B42" s="130"/>
      <c r="C42" s="77">
        <f>COUNT(C13:C41)</f>
        <v>23</v>
      </c>
      <c r="D42" s="77">
        <f>COUNTIF(D13:D41,"x")</f>
        <v>5</v>
      </c>
      <c r="E42" s="77">
        <f>COUNT(E13:E41)</f>
        <v>1</v>
      </c>
      <c r="F42" s="20"/>
    </row>
    <row r="43" spans="1:17">
      <c r="A43" s="131"/>
      <c r="B43" s="132"/>
      <c r="C43" s="133">
        <f>SUM(C42:E42)</f>
        <v>29</v>
      </c>
      <c r="D43" s="134"/>
      <c r="E43" s="135"/>
      <c r="F43" s="21"/>
    </row>
    <row r="44" spans="1:17">
      <c r="A44" s="136" t="s">
        <v>7</v>
      </c>
      <c r="B44" s="136"/>
      <c r="C44" s="133">
        <f>SUM(C42 +E42)</f>
        <v>24</v>
      </c>
      <c r="D44" s="134"/>
      <c r="E44" s="135"/>
      <c r="F44" s="21"/>
    </row>
    <row r="45" spans="1:17" ht="31.5" customHeight="1">
      <c r="A45" s="133" t="s">
        <v>5</v>
      </c>
      <c r="B45" s="135"/>
      <c r="C45" s="137">
        <f>SUM(C13:C41)+SUM(E13:E41)</f>
        <v>78</v>
      </c>
      <c r="D45" s="138"/>
      <c r="E45" s="13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0" t="s">
        <v>14</v>
      </c>
      <c r="C47" s="141"/>
      <c r="D47" s="141"/>
      <c r="E47" s="142"/>
      <c r="F47" s="25"/>
      <c r="H47" s="122" t="s">
        <v>18</v>
      </c>
      <c r="I47" s="123"/>
      <c r="J47" s="123"/>
      <c r="K47" s="123"/>
      <c r="L47" s="123"/>
      <c r="M47" s="123"/>
      <c r="N47" s="123"/>
      <c r="O47" s="123"/>
      <c r="P47" s="123"/>
      <c r="Q47" s="124"/>
    </row>
    <row r="48" spans="1:17" ht="15.75" customHeight="1">
      <c r="B48" s="27"/>
      <c r="C48" s="143" t="s">
        <v>3</v>
      </c>
      <c r="D48" s="143"/>
      <c r="E48" s="14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20">
      <c r="B49" s="28" t="s">
        <v>15</v>
      </c>
      <c r="C49" s="145" t="s">
        <v>10</v>
      </c>
      <c r="D49" s="145"/>
      <c r="E49" s="14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  <c r="S49" s="52"/>
      <c r="T49" s="53"/>
    </row>
    <row r="50" spans="2:20">
      <c r="B50" s="28" t="s">
        <v>16</v>
      </c>
      <c r="C50" s="147" t="s">
        <v>9</v>
      </c>
      <c r="D50" s="147"/>
      <c r="E50" s="148"/>
      <c r="H50" s="37"/>
      <c r="I50" s="38"/>
      <c r="J50" s="38"/>
      <c r="K50" s="38"/>
      <c r="L50" s="38"/>
      <c r="M50" s="38"/>
      <c r="N50" s="38"/>
      <c r="O50" s="38"/>
      <c r="P50" s="38"/>
      <c r="Q50" s="39"/>
      <c r="S50" s="52"/>
      <c r="T50" s="53"/>
    </row>
    <row r="51" spans="2:20">
      <c r="B51" s="29" t="s">
        <v>17</v>
      </c>
      <c r="C51" s="149" t="s">
        <v>8</v>
      </c>
      <c r="D51" s="149"/>
      <c r="E51" s="15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  <c r="S51" s="52"/>
      <c r="T51" s="53"/>
    </row>
    <row r="52" spans="2:20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  <c r="S52" s="52"/>
      <c r="T52" s="53"/>
    </row>
    <row r="53" spans="2:20">
      <c r="H53" s="40"/>
      <c r="I53" s="41"/>
      <c r="J53" s="41"/>
      <c r="K53" s="41"/>
      <c r="L53" s="41"/>
      <c r="M53" s="41"/>
      <c r="N53" s="41"/>
      <c r="O53" s="41"/>
      <c r="P53" s="41"/>
      <c r="Q53" s="42"/>
      <c r="S53" s="52"/>
      <c r="T53" s="53"/>
    </row>
    <row r="54" spans="2:20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  <c r="S54" s="52"/>
      <c r="T54" s="53"/>
    </row>
    <row r="55" spans="2:20">
      <c r="B55" s="33" t="s">
        <v>4</v>
      </c>
      <c r="C55" s="151" t="s">
        <v>149</v>
      </c>
      <c r="D55" s="151"/>
      <c r="E55" s="151"/>
      <c r="F55" s="15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  <c r="S55" s="52"/>
      <c r="T55" s="53"/>
    </row>
    <row r="56" spans="2:20">
      <c r="H56" s="40"/>
      <c r="I56" s="41"/>
      <c r="J56" s="41"/>
      <c r="K56" s="41"/>
      <c r="L56" s="41"/>
      <c r="M56" s="41"/>
      <c r="N56" s="41"/>
      <c r="O56" s="41"/>
      <c r="P56" s="41"/>
      <c r="Q56" s="42"/>
      <c r="S56" s="52"/>
      <c r="T56" s="53"/>
    </row>
    <row r="57" spans="2:20">
      <c r="H57" s="46"/>
      <c r="I57" s="46"/>
      <c r="J57" s="46"/>
      <c r="K57" s="46"/>
      <c r="L57" s="46"/>
      <c r="M57" s="46"/>
      <c r="N57" s="46"/>
      <c r="O57" s="46"/>
      <c r="P57" s="46"/>
      <c r="Q57" s="46"/>
      <c r="S57" s="52"/>
      <c r="T57" s="53"/>
    </row>
    <row r="58" spans="2:20">
      <c r="H58" s="47" t="s">
        <v>29</v>
      </c>
      <c r="I58" s="47" t="s">
        <v>30</v>
      </c>
      <c r="J58" s="47" t="s">
        <v>31</v>
      </c>
      <c r="K58" s="48"/>
      <c r="L58" s="54"/>
      <c r="M58" s="55"/>
      <c r="N58" s="54"/>
      <c r="O58" s="55"/>
      <c r="P58" s="54"/>
      <c r="Q58" s="55"/>
      <c r="S58" s="52"/>
      <c r="T58" s="53"/>
    </row>
    <row r="59" spans="2:20">
      <c r="H59" s="49" t="s">
        <v>35</v>
      </c>
      <c r="I59" s="48" t="s">
        <v>34</v>
      </c>
      <c r="J59" s="48">
        <v>2017</v>
      </c>
      <c r="K59" s="48"/>
      <c r="L59" s="54"/>
      <c r="M59" s="55"/>
      <c r="N59" s="54"/>
      <c r="O59" s="55"/>
      <c r="P59" s="54"/>
      <c r="Q59" s="55"/>
      <c r="S59" s="25"/>
      <c r="T59" s="25"/>
    </row>
    <row r="60" spans="2:20">
      <c r="H60" s="49" t="s">
        <v>36</v>
      </c>
      <c r="I60" s="48" t="s">
        <v>65</v>
      </c>
      <c r="J60" s="48">
        <v>2018</v>
      </c>
      <c r="K60" s="48"/>
      <c r="L60" s="54"/>
      <c r="M60" s="55"/>
      <c r="N60" s="54"/>
      <c r="O60" s="55"/>
      <c r="P60" s="54"/>
      <c r="Q60" s="55"/>
    </row>
    <row r="61" spans="2:20">
      <c r="H61" s="49" t="s">
        <v>37</v>
      </c>
      <c r="I61" s="48" t="s">
        <v>66</v>
      </c>
      <c r="J61" s="48">
        <v>2019</v>
      </c>
      <c r="K61" s="48"/>
      <c r="L61" s="54"/>
      <c r="M61" s="55"/>
      <c r="N61" s="54"/>
      <c r="O61" s="55"/>
      <c r="P61" s="54"/>
      <c r="Q61" s="55"/>
    </row>
    <row r="62" spans="2:20">
      <c r="H62" s="49" t="s">
        <v>38</v>
      </c>
      <c r="I62" s="48" t="s">
        <v>67</v>
      </c>
      <c r="J62" s="48">
        <v>2020</v>
      </c>
      <c r="K62" s="48"/>
      <c r="L62" s="54"/>
      <c r="M62" s="55"/>
      <c r="N62" s="54"/>
      <c r="O62" s="55"/>
      <c r="P62" s="54"/>
      <c r="Q62" s="55"/>
    </row>
    <row r="63" spans="2:20">
      <c r="H63" s="49" t="s">
        <v>39</v>
      </c>
      <c r="I63" s="48" t="s">
        <v>68</v>
      </c>
      <c r="J63" s="48">
        <v>2021</v>
      </c>
      <c r="K63" s="48"/>
      <c r="L63" s="54"/>
      <c r="M63" s="55"/>
      <c r="N63" s="54"/>
      <c r="O63" s="55"/>
      <c r="P63" s="54"/>
      <c r="Q63" s="55"/>
    </row>
    <row r="64" spans="2:20">
      <c r="H64" s="49" t="s">
        <v>40</v>
      </c>
      <c r="I64" s="48" t="s">
        <v>69</v>
      </c>
      <c r="J64" s="48">
        <v>2022</v>
      </c>
      <c r="K64" s="48"/>
      <c r="L64" s="54"/>
      <c r="M64" s="55"/>
      <c r="N64" s="54"/>
      <c r="O64" s="55"/>
      <c r="P64" s="54"/>
      <c r="Q64" s="55"/>
    </row>
    <row r="65" spans="8:17">
      <c r="H65" s="49" t="s">
        <v>41</v>
      </c>
      <c r="I65" s="48" t="s">
        <v>70</v>
      </c>
      <c r="J65" s="48">
        <v>2023</v>
      </c>
      <c r="K65" s="48"/>
      <c r="L65" s="54"/>
      <c r="M65" s="55"/>
      <c r="N65" s="54"/>
      <c r="O65" s="55"/>
      <c r="P65" s="54"/>
      <c r="Q65" s="55"/>
    </row>
    <row r="66" spans="8:17">
      <c r="H66" s="49" t="s">
        <v>42</v>
      </c>
      <c r="I66" s="48" t="s">
        <v>71</v>
      </c>
      <c r="J66" s="48">
        <v>2024</v>
      </c>
      <c r="K66" s="48"/>
      <c r="L66" s="54"/>
      <c r="M66" s="55"/>
      <c r="N66" s="54"/>
      <c r="O66" s="55"/>
      <c r="P66" s="54"/>
      <c r="Q66" s="55"/>
    </row>
    <row r="67" spans="8:17">
      <c r="H67" s="49" t="s">
        <v>43</v>
      </c>
      <c r="I67" s="48" t="s">
        <v>72</v>
      </c>
      <c r="J67" s="48">
        <v>2025</v>
      </c>
      <c r="K67" s="48"/>
      <c r="L67" s="54"/>
      <c r="M67" s="55"/>
      <c r="N67" s="54"/>
      <c r="O67" s="55"/>
      <c r="P67" s="50"/>
      <c r="Q67" s="50"/>
    </row>
    <row r="68" spans="8:17">
      <c r="H68" s="49" t="s">
        <v>44</v>
      </c>
      <c r="I68" s="48" t="s">
        <v>73</v>
      </c>
      <c r="J68" s="48">
        <v>2026</v>
      </c>
      <c r="K68" s="48"/>
      <c r="L68" s="54"/>
      <c r="M68" s="55"/>
      <c r="N68" s="54"/>
      <c r="O68" s="55"/>
      <c r="P68" s="50"/>
      <c r="Q68" s="50"/>
    </row>
    <row r="69" spans="8:17">
      <c r="H69" s="49" t="s">
        <v>45</v>
      </c>
      <c r="I69" s="48" t="s">
        <v>74</v>
      </c>
      <c r="J69" s="48">
        <v>2027</v>
      </c>
      <c r="K69" s="48"/>
      <c r="L69" s="54"/>
      <c r="M69" s="55"/>
      <c r="N69" s="50"/>
      <c r="O69" s="50"/>
      <c r="P69" s="50"/>
      <c r="Q69" s="50"/>
    </row>
    <row r="70" spans="8:17">
      <c r="H70" s="49" t="s">
        <v>46</v>
      </c>
      <c r="I70" s="48" t="s">
        <v>75</v>
      </c>
      <c r="J70" s="48">
        <v>2028</v>
      </c>
      <c r="K70" s="48"/>
      <c r="L70" s="54"/>
      <c r="M70" s="55"/>
      <c r="N70" s="50"/>
      <c r="O70" s="50"/>
      <c r="P70" s="50"/>
      <c r="Q70" s="50"/>
    </row>
    <row r="71" spans="8:17">
      <c r="H71" s="49" t="s">
        <v>47</v>
      </c>
      <c r="I71" s="48"/>
      <c r="J71" s="48"/>
      <c r="K71" s="48"/>
      <c r="L71" s="54"/>
      <c r="M71" s="55"/>
      <c r="N71" s="50"/>
      <c r="O71" s="50"/>
      <c r="P71" s="50"/>
      <c r="Q71" s="50"/>
    </row>
    <row r="72" spans="8:17">
      <c r="H72" s="49" t="s">
        <v>48</v>
      </c>
      <c r="I72" s="48"/>
      <c r="J72" s="48"/>
      <c r="K72" s="48"/>
      <c r="L72" s="54"/>
      <c r="M72" s="55"/>
      <c r="N72" s="50"/>
      <c r="O72" s="50"/>
      <c r="P72" s="50"/>
      <c r="Q72" s="50"/>
    </row>
    <row r="73" spans="8:17">
      <c r="H73" s="49" t="s">
        <v>49</v>
      </c>
      <c r="I73" s="48"/>
      <c r="J73" s="48"/>
      <c r="K73" s="48"/>
      <c r="L73" s="54"/>
      <c r="M73" s="55"/>
      <c r="N73" s="50"/>
      <c r="O73" s="50"/>
      <c r="P73" s="50"/>
      <c r="Q73" s="50"/>
    </row>
    <row r="74" spans="8:17">
      <c r="H74" s="49" t="s">
        <v>50</v>
      </c>
      <c r="I74" s="48"/>
      <c r="J74" s="48"/>
      <c r="K74" s="48"/>
      <c r="L74" s="54"/>
      <c r="M74" s="55"/>
      <c r="N74" s="50"/>
      <c r="O74" s="50"/>
      <c r="P74" s="50"/>
      <c r="Q74" s="50"/>
    </row>
    <row r="75" spans="8:17">
      <c r="H75" s="49" t="s">
        <v>51</v>
      </c>
      <c r="I75" s="48"/>
      <c r="J75" s="48"/>
      <c r="K75" s="48"/>
      <c r="L75" s="54"/>
      <c r="M75" s="55"/>
      <c r="N75" s="50"/>
      <c r="O75" s="50"/>
      <c r="P75" s="50"/>
      <c r="Q75" s="50"/>
    </row>
    <row r="76" spans="8:17">
      <c r="H76" s="49" t="s">
        <v>52</v>
      </c>
      <c r="I76" s="48"/>
      <c r="J76" s="48"/>
      <c r="K76" s="48"/>
      <c r="L76" s="54"/>
      <c r="M76" s="55"/>
      <c r="N76" s="50"/>
      <c r="O76" s="50"/>
      <c r="P76" s="50"/>
      <c r="Q76" s="50"/>
    </row>
    <row r="77" spans="8:17">
      <c r="H77" s="49" t="s">
        <v>53</v>
      </c>
      <c r="I77" s="48"/>
      <c r="J77" s="48"/>
      <c r="K77" s="48"/>
      <c r="L77" s="54"/>
      <c r="M77" s="55"/>
      <c r="N77" s="50"/>
      <c r="O77" s="50"/>
      <c r="P77" s="50"/>
      <c r="Q77" s="50"/>
    </row>
    <row r="78" spans="8:17">
      <c r="H78" s="49" t="s">
        <v>54</v>
      </c>
      <c r="I78" s="48"/>
      <c r="J78" s="48"/>
      <c r="K78" s="48"/>
      <c r="L78" s="54"/>
      <c r="M78" s="55"/>
      <c r="N78" s="50"/>
      <c r="O78" s="50"/>
      <c r="P78" s="50"/>
      <c r="Q78" s="50"/>
    </row>
    <row r="79" spans="8:17">
      <c r="H79" s="49" t="s">
        <v>55</v>
      </c>
      <c r="I79" s="48"/>
      <c r="J79" s="48"/>
      <c r="K79" s="48"/>
      <c r="L79" s="54"/>
      <c r="M79" s="55"/>
      <c r="N79" s="50"/>
      <c r="O79" s="50"/>
      <c r="P79" s="50"/>
      <c r="Q79" s="50"/>
    </row>
    <row r="80" spans="8:17">
      <c r="H80" s="49" t="s">
        <v>56</v>
      </c>
      <c r="I80" s="48"/>
      <c r="J80" s="48"/>
      <c r="K80" s="48"/>
      <c r="L80" s="54"/>
      <c r="M80" s="55"/>
      <c r="N80" s="50"/>
      <c r="O80" s="50"/>
      <c r="P80" s="50"/>
      <c r="Q80" s="50"/>
    </row>
    <row r="81" spans="8:17">
      <c r="H81" s="49" t="s">
        <v>57</v>
      </c>
      <c r="I81" s="48"/>
      <c r="J81" s="48"/>
      <c r="K81" s="48"/>
      <c r="L81" s="54"/>
      <c r="M81" s="55"/>
      <c r="N81" s="50"/>
      <c r="O81" s="50"/>
      <c r="P81" s="50"/>
      <c r="Q81" s="50"/>
    </row>
    <row r="82" spans="8:17">
      <c r="H82" s="49" t="s">
        <v>58</v>
      </c>
      <c r="I82" s="48"/>
      <c r="J82" s="48"/>
      <c r="K82" s="48"/>
      <c r="L82" s="54"/>
      <c r="M82" s="55"/>
      <c r="N82" s="50"/>
      <c r="O82" s="50"/>
      <c r="P82" s="50"/>
      <c r="Q82" s="50"/>
    </row>
    <row r="83" spans="8:17">
      <c r="H83" s="49" t="s">
        <v>33</v>
      </c>
      <c r="I83" s="48"/>
      <c r="J83" s="48"/>
      <c r="K83" s="48"/>
      <c r="L83" s="54"/>
      <c r="M83" s="55"/>
      <c r="N83" s="50"/>
      <c r="O83" s="50"/>
      <c r="P83" s="50"/>
      <c r="Q83" s="50"/>
    </row>
    <row r="84" spans="8:17">
      <c r="H84" s="49" t="s">
        <v>59</v>
      </c>
      <c r="I84" s="48"/>
      <c r="J84" s="48"/>
      <c r="K84" s="48"/>
      <c r="L84" s="54"/>
      <c r="M84" s="55"/>
      <c r="N84" s="50"/>
      <c r="O84" s="50"/>
      <c r="P84" s="50"/>
      <c r="Q84" s="50"/>
    </row>
    <row r="85" spans="8:17">
      <c r="H85" s="49" t="s">
        <v>60</v>
      </c>
      <c r="I85" s="48"/>
      <c r="J85" s="48"/>
      <c r="K85" s="48"/>
      <c r="L85" s="54"/>
      <c r="M85" s="55"/>
      <c r="N85" s="50"/>
      <c r="O85" s="50"/>
      <c r="P85" s="50"/>
      <c r="Q85" s="50"/>
    </row>
    <row r="86" spans="8:17">
      <c r="H86" s="49" t="s">
        <v>61</v>
      </c>
      <c r="I86" s="48"/>
      <c r="J86" s="48"/>
      <c r="K86" s="48"/>
      <c r="L86" s="54"/>
      <c r="M86" s="55"/>
      <c r="N86" s="50"/>
      <c r="O86" s="50"/>
      <c r="P86" s="50"/>
      <c r="Q86" s="50"/>
    </row>
    <row r="87" spans="8:17">
      <c r="H87" s="49" t="s">
        <v>62</v>
      </c>
      <c r="I87" s="48"/>
      <c r="J87" s="48"/>
      <c r="K87" s="48"/>
      <c r="L87" s="50"/>
      <c r="M87" s="50"/>
      <c r="N87" s="50"/>
      <c r="O87" s="50"/>
      <c r="P87" s="50"/>
      <c r="Q87" s="50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62" priority="1" operator="lessThan">
      <formula>70</formula>
    </cfRule>
    <cfRule type="cellIs" dxfId="61" priority="2" operator="between">
      <formula>89</formula>
      <formula>70</formula>
    </cfRule>
    <cfRule type="cellIs" dxfId="60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9"/>
  <sheetViews>
    <sheetView workbookViewId="0">
      <selection activeCell="F41" sqref="F41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2" spans="1:6">
      <c r="B2" s="1" t="s">
        <v>140</v>
      </c>
    </row>
    <row r="7" spans="1:6" ht="15.75" customHeight="1">
      <c r="A7" s="125" t="s">
        <v>87</v>
      </c>
      <c r="B7" s="125"/>
      <c r="C7" s="125"/>
      <c r="D7" s="125"/>
      <c r="E7" s="125"/>
      <c r="F7" s="125"/>
    </row>
    <row r="8" spans="1:6" ht="14.25" customHeight="1">
      <c r="A8" s="2"/>
      <c r="B8" s="104"/>
      <c r="C8" s="126" t="s">
        <v>32</v>
      </c>
      <c r="D8" s="126"/>
      <c r="E8" s="126"/>
      <c r="F8" s="104"/>
    </row>
    <row r="9" spans="1:6" ht="17.25" customHeight="1">
      <c r="A9" s="127" t="s">
        <v>141</v>
      </c>
      <c r="B9" s="127"/>
      <c r="C9" s="100" t="s">
        <v>45</v>
      </c>
      <c r="D9" s="101" t="s">
        <v>71</v>
      </c>
      <c r="E9" s="101">
        <v>2025</v>
      </c>
      <c r="F9" s="3"/>
    </row>
    <row r="10" spans="1:6" ht="15.75" customHeight="1">
      <c r="A10" s="128" t="s">
        <v>137</v>
      </c>
      <c r="B10" s="128"/>
      <c r="C10" s="4" t="s">
        <v>29</v>
      </c>
      <c r="D10" s="4" t="s">
        <v>30</v>
      </c>
      <c r="E10" s="4" t="s">
        <v>31</v>
      </c>
      <c r="F10" s="5"/>
    </row>
    <row r="11" spans="1:6">
      <c r="A11" s="105"/>
      <c r="B11" s="105"/>
      <c r="C11" s="105"/>
      <c r="D11" s="105"/>
      <c r="E11" s="105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97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79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79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02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02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02"/>
    </row>
    <row r="31" spans="1:6" ht="45">
      <c r="A31" s="71">
        <f t="shared" si="0"/>
        <v>19</v>
      </c>
      <c r="B31" s="10" t="s">
        <v>104</v>
      </c>
      <c r="C31" s="14"/>
      <c r="D31" s="14" t="s">
        <v>151</v>
      </c>
      <c r="E31" s="9"/>
      <c r="F31" s="193" t="s">
        <v>158</v>
      </c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07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39" customHeight="1">
      <c r="A41" s="71">
        <f t="shared" si="0"/>
        <v>29</v>
      </c>
      <c r="B41" s="13" t="s">
        <v>112</v>
      </c>
      <c r="C41" s="19"/>
      <c r="D41" s="19" t="s">
        <v>151</v>
      </c>
      <c r="E41" s="9"/>
      <c r="F41" s="79" t="s">
        <v>159</v>
      </c>
    </row>
    <row r="42" spans="1:17" ht="15" customHeight="1">
      <c r="A42" s="129" t="s">
        <v>6</v>
      </c>
      <c r="B42" s="130"/>
      <c r="C42" s="106">
        <f>COUNT(C13:C41)</f>
        <v>26</v>
      </c>
      <c r="D42" s="106">
        <f>COUNTIF(D13:D41,"x")</f>
        <v>2</v>
      </c>
      <c r="E42" s="106">
        <f>COUNT(E13:E41)</f>
        <v>1</v>
      </c>
      <c r="F42" s="82"/>
    </row>
    <row r="43" spans="1:17">
      <c r="A43" s="131"/>
      <c r="B43" s="132"/>
      <c r="C43" s="133">
        <f>SUM(C42:E42)</f>
        <v>29</v>
      </c>
      <c r="D43" s="134"/>
      <c r="E43" s="135"/>
      <c r="F43" s="80"/>
    </row>
    <row r="44" spans="1:17">
      <c r="A44" s="136" t="s">
        <v>7</v>
      </c>
      <c r="B44" s="136"/>
      <c r="C44" s="133">
        <f>SUM(C42+E42)</f>
        <v>27</v>
      </c>
      <c r="D44" s="134"/>
      <c r="E44" s="135"/>
      <c r="F44" s="80"/>
    </row>
    <row r="45" spans="1:17" ht="31.5" customHeight="1">
      <c r="A45" s="133" t="s">
        <v>5</v>
      </c>
      <c r="B45" s="135"/>
      <c r="C45" s="137">
        <f>SUM(C13:C41)+SUM(E13:E41)</f>
        <v>92</v>
      </c>
      <c r="D45" s="138"/>
      <c r="E45" s="139"/>
      <c r="F45" s="81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0" t="s">
        <v>14</v>
      </c>
      <c r="C47" s="141"/>
      <c r="D47" s="141"/>
      <c r="E47" s="142"/>
      <c r="F47" s="25"/>
      <c r="H47" s="122" t="s">
        <v>18</v>
      </c>
      <c r="I47" s="123"/>
      <c r="J47" s="123"/>
      <c r="K47" s="123"/>
      <c r="L47" s="123"/>
      <c r="M47" s="123"/>
      <c r="N47" s="123"/>
      <c r="O47" s="123"/>
      <c r="P47" s="123"/>
      <c r="Q47" s="124"/>
    </row>
    <row r="48" spans="1:17" ht="15.75" customHeight="1">
      <c r="B48" s="27"/>
      <c r="C48" s="143" t="s">
        <v>3</v>
      </c>
      <c r="D48" s="143"/>
      <c r="E48" s="14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45" t="s">
        <v>10</v>
      </c>
      <c r="D49" s="145"/>
      <c r="E49" s="14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47" t="s">
        <v>9</v>
      </c>
      <c r="D50" s="147"/>
      <c r="E50" s="14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49" t="s">
        <v>8</v>
      </c>
      <c r="D51" s="149"/>
      <c r="E51" s="15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51" t="s">
        <v>149</v>
      </c>
      <c r="D55" s="151"/>
      <c r="E55" s="151"/>
      <c r="F55" s="15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35" priority="1" operator="lessThan">
      <formula>70</formula>
    </cfRule>
    <cfRule type="cellIs" dxfId="34" priority="2" operator="between">
      <formula>89</formula>
      <formula>70</formula>
    </cfRule>
    <cfRule type="cellIs" dxfId="33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" right="0.7" top="0.75" bottom="0.75" header="0.3" footer="0.3"/>
  <pageSetup orientation="portrait" horizontalDpi="0" verticalDpi="0" r:id="rId1"/>
  <ignoredErrors>
    <ignoredError sqref="D42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31" workbookViewId="0">
      <selection activeCell="F37" sqref="F37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7.42578125" style="1" bestFit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25" t="s">
        <v>87</v>
      </c>
      <c r="B7" s="125"/>
      <c r="C7" s="125"/>
      <c r="D7" s="125"/>
      <c r="E7" s="125"/>
      <c r="F7" s="125"/>
    </row>
    <row r="8" spans="1:6" ht="14.25" customHeight="1">
      <c r="A8" s="2"/>
      <c r="B8" s="76"/>
      <c r="C8" s="126" t="s">
        <v>32</v>
      </c>
      <c r="D8" s="126"/>
      <c r="E8" s="126"/>
      <c r="F8" s="76"/>
    </row>
    <row r="9" spans="1:6" ht="15.75" customHeight="1">
      <c r="A9" s="127" t="s">
        <v>24</v>
      </c>
      <c r="B9" s="127"/>
      <c r="C9" s="100" t="s">
        <v>45</v>
      </c>
      <c r="D9" s="101" t="s">
        <v>71</v>
      </c>
      <c r="E9" s="101">
        <v>2025</v>
      </c>
      <c r="F9" s="3"/>
    </row>
    <row r="10" spans="1:6" ht="15.75" customHeight="1">
      <c r="A10" s="128" t="s">
        <v>137</v>
      </c>
      <c r="B10" s="12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79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79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79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83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/>
      <c r="D37" s="14" t="s">
        <v>151</v>
      </c>
      <c r="E37" s="9"/>
      <c r="F37" s="83" t="s">
        <v>174</v>
      </c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/>
      <c r="D41" s="19" t="s">
        <v>151</v>
      </c>
      <c r="E41" s="9"/>
      <c r="F41" s="15" t="s">
        <v>173</v>
      </c>
    </row>
    <row r="42" spans="1:17" ht="15" customHeight="1">
      <c r="A42" s="129" t="s">
        <v>6</v>
      </c>
      <c r="B42" s="130"/>
      <c r="C42" s="77">
        <f>COUNT(C13:C41)</f>
        <v>26</v>
      </c>
      <c r="D42" s="108">
        <f>COUNTIF(D13:D41,"x")</f>
        <v>2</v>
      </c>
      <c r="E42" s="77">
        <f>COUNT(E13:E41)</f>
        <v>1</v>
      </c>
      <c r="F42" s="20"/>
    </row>
    <row r="43" spans="1:17">
      <c r="A43" s="131"/>
      <c r="B43" s="132"/>
      <c r="C43" s="133">
        <f>SUM(C42:E42)</f>
        <v>29</v>
      </c>
      <c r="D43" s="134"/>
      <c r="E43" s="135"/>
      <c r="F43" s="21"/>
    </row>
    <row r="44" spans="1:17">
      <c r="A44" s="136" t="s">
        <v>7</v>
      </c>
      <c r="B44" s="136"/>
      <c r="C44" s="133">
        <f>SUM(C42+E42)</f>
        <v>27</v>
      </c>
      <c r="D44" s="134"/>
      <c r="E44" s="135"/>
      <c r="F44" s="21"/>
    </row>
    <row r="45" spans="1:17" ht="31.5" customHeight="1">
      <c r="A45" s="133" t="s">
        <v>5</v>
      </c>
      <c r="B45" s="135"/>
      <c r="C45" s="137">
        <f>SUM(C13:C41)+SUM(E13:E41)</f>
        <v>94</v>
      </c>
      <c r="D45" s="138"/>
      <c r="E45" s="13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0" t="s">
        <v>14</v>
      </c>
      <c r="C47" s="141"/>
      <c r="D47" s="141"/>
      <c r="E47" s="142"/>
      <c r="F47" s="25"/>
      <c r="H47" s="122" t="s">
        <v>18</v>
      </c>
      <c r="I47" s="123"/>
      <c r="J47" s="123"/>
      <c r="K47" s="123"/>
      <c r="L47" s="123"/>
      <c r="M47" s="123"/>
      <c r="N47" s="123"/>
      <c r="O47" s="123"/>
      <c r="P47" s="123"/>
      <c r="Q47" s="124"/>
    </row>
    <row r="48" spans="1:17" ht="15.75" customHeight="1">
      <c r="B48" s="27"/>
      <c r="C48" s="143" t="s">
        <v>3</v>
      </c>
      <c r="D48" s="143"/>
      <c r="E48" s="14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45" t="s">
        <v>10</v>
      </c>
      <c r="D49" s="145"/>
      <c r="E49" s="14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47" t="s">
        <v>9</v>
      </c>
      <c r="D50" s="147"/>
      <c r="E50" s="14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49" t="s">
        <v>8</v>
      </c>
      <c r="D51" s="149"/>
      <c r="E51" s="15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51" t="s">
        <v>149</v>
      </c>
      <c r="D55" s="151"/>
      <c r="E55" s="151"/>
      <c r="F55" s="15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32" priority="1" operator="lessThan">
      <formula>70</formula>
    </cfRule>
    <cfRule type="cellIs" dxfId="31" priority="2" operator="between">
      <formula>89</formula>
      <formula>70</formula>
    </cfRule>
    <cfRule type="cellIs" dxfId="30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workbookViewId="0">
      <selection activeCell="D9" sqref="D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74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25" t="s">
        <v>87</v>
      </c>
      <c r="B7" s="125"/>
      <c r="C7" s="125"/>
      <c r="D7" s="125"/>
      <c r="E7" s="125"/>
      <c r="F7" s="125"/>
    </row>
    <row r="8" spans="1:6" ht="14.25" customHeight="1">
      <c r="A8" s="2"/>
      <c r="B8" s="76"/>
      <c r="C8" s="126" t="s">
        <v>32</v>
      </c>
      <c r="D8" s="126"/>
      <c r="E8" s="126"/>
      <c r="F8" s="76"/>
    </row>
    <row r="9" spans="1:6" ht="15.75" customHeight="1">
      <c r="A9" s="127" t="s">
        <v>25</v>
      </c>
      <c r="B9" s="127"/>
      <c r="C9" s="100" t="s">
        <v>45</v>
      </c>
      <c r="D9" s="101" t="s">
        <v>71</v>
      </c>
      <c r="E9" s="101">
        <v>2025</v>
      </c>
      <c r="F9" s="3"/>
    </row>
    <row r="10" spans="1:6" ht="15.75" customHeight="1">
      <c r="A10" s="128" t="s">
        <v>135</v>
      </c>
      <c r="B10" s="12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84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97"/>
    </row>
    <row r="21" spans="1:6" ht="26.25" customHeight="1">
      <c r="A21" s="71">
        <f t="shared" si="0"/>
        <v>9</v>
      </c>
      <c r="B21" s="13" t="s">
        <v>95</v>
      </c>
      <c r="C21" s="14"/>
      <c r="D21" s="14" t="s">
        <v>143</v>
      </c>
      <c r="E21" s="9"/>
      <c r="F21" s="15" t="s">
        <v>144</v>
      </c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97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79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79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15"/>
    </row>
    <row r="42" spans="1:17" ht="15" customHeight="1">
      <c r="A42" s="129" t="s">
        <v>6</v>
      </c>
      <c r="B42" s="130"/>
      <c r="C42" s="77">
        <f>COUNT(C13:C41)</f>
        <v>27</v>
      </c>
      <c r="D42" s="77">
        <f>COUNTIF(D13:D41,"x")</f>
        <v>1</v>
      </c>
      <c r="E42" s="77">
        <f>COUNT(E13:E41)</f>
        <v>1</v>
      </c>
      <c r="F42" s="20"/>
    </row>
    <row r="43" spans="1:17">
      <c r="A43" s="131"/>
      <c r="B43" s="132"/>
      <c r="C43" s="133">
        <f>SUM(C42:E42)</f>
        <v>29</v>
      </c>
      <c r="D43" s="134"/>
      <c r="E43" s="135"/>
      <c r="F43" s="21"/>
    </row>
    <row r="44" spans="1:17">
      <c r="A44" s="136" t="s">
        <v>7</v>
      </c>
      <c r="B44" s="136"/>
      <c r="C44" s="133">
        <f>SUM(C42+E42)</f>
        <v>28</v>
      </c>
      <c r="D44" s="134"/>
      <c r="E44" s="135"/>
      <c r="F44" s="21"/>
    </row>
    <row r="45" spans="1:17" ht="31.5" customHeight="1">
      <c r="A45" s="133" t="s">
        <v>5</v>
      </c>
      <c r="B45" s="135"/>
      <c r="C45" s="137">
        <f>SUM(C13:C41)+SUM(E13:E41)</f>
        <v>96</v>
      </c>
      <c r="D45" s="138"/>
      <c r="E45" s="13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0" t="s">
        <v>14</v>
      </c>
      <c r="C47" s="141"/>
      <c r="D47" s="141"/>
      <c r="E47" s="142"/>
      <c r="F47" s="25"/>
      <c r="H47" s="122" t="s">
        <v>18</v>
      </c>
      <c r="I47" s="123"/>
      <c r="J47" s="123"/>
      <c r="K47" s="123"/>
      <c r="L47" s="123"/>
      <c r="M47" s="123"/>
      <c r="N47" s="123"/>
      <c r="O47" s="123"/>
      <c r="P47" s="123"/>
      <c r="Q47" s="124"/>
    </row>
    <row r="48" spans="1:17" ht="15.75" customHeight="1">
      <c r="B48" s="27"/>
      <c r="C48" s="143" t="s">
        <v>3</v>
      </c>
      <c r="D48" s="143"/>
      <c r="E48" s="14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45" t="s">
        <v>10</v>
      </c>
      <c r="D49" s="145"/>
      <c r="E49" s="14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47" t="s">
        <v>9</v>
      </c>
      <c r="D50" s="147"/>
      <c r="E50" s="14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49" t="s">
        <v>8</v>
      </c>
      <c r="D51" s="149"/>
      <c r="E51" s="15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51" t="s">
        <v>149</v>
      </c>
      <c r="D55" s="151"/>
      <c r="E55" s="151"/>
      <c r="F55" s="15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29" priority="1" operator="lessThan">
      <formula>70</formula>
    </cfRule>
    <cfRule type="cellIs" dxfId="28" priority="2" operator="between">
      <formula>89</formula>
      <formula>70</formula>
    </cfRule>
    <cfRule type="cellIs" dxfId="27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25" workbookViewId="0">
      <selection activeCell="I35" sqref="I35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25" t="s">
        <v>87</v>
      </c>
      <c r="B7" s="125"/>
      <c r="C7" s="125"/>
      <c r="D7" s="125"/>
      <c r="E7" s="125"/>
      <c r="F7" s="125"/>
    </row>
    <row r="8" spans="1:6" ht="14.25" customHeight="1">
      <c r="A8" s="2"/>
      <c r="B8" s="76"/>
      <c r="C8" s="126" t="s">
        <v>32</v>
      </c>
      <c r="D8" s="126"/>
      <c r="E8" s="126"/>
      <c r="F8" s="76"/>
    </row>
    <row r="9" spans="1:6" ht="15.75" customHeight="1">
      <c r="A9" s="127" t="s">
        <v>26</v>
      </c>
      <c r="B9" s="127"/>
      <c r="C9" s="100" t="s">
        <v>45</v>
      </c>
      <c r="D9" s="101" t="s">
        <v>71</v>
      </c>
      <c r="E9" s="101">
        <v>2025</v>
      </c>
      <c r="F9" s="3"/>
    </row>
    <row r="10" spans="1:6" ht="15.75" customHeight="1">
      <c r="A10" s="128" t="s">
        <v>135</v>
      </c>
      <c r="B10" s="12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79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97"/>
    </row>
    <row r="21" spans="1:6" ht="38.25" customHeight="1">
      <c r="A21" s="71">
        <f t="shared" si="0"/>
        <v>9</v>
      </c>
      <c r="B21" s="13" t="s">
        <v>95</v>
      </c>
      <c r="C21" s="14"/>
      <c r="D21" s="14" t="s">
        <v>143</v>
      </c>
      <c r="E21" s="9"/>
      <c r="F21" s="79" t="s">
        <v>146</v>
      </c>
    </row>
    <row r="22" spans="1:6" ht="26.25">
      <c r="A22" s="71">
        <f t="shared" si="0"/>
        <v>10</v>
      </c>
      <c r="B22" s="16" t="s">
        <v>96</v>
      </c>
      <c r="C22" s="14"/>
      <c r="D22" s="14" t="s">
        <v>143</v>
      </c>
      <c r="E22" s="9"/>
      <c r="F22" s="79" t="s">
        <v>147</v>
      </c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79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30">
      <c r="A34" s="71">
        <f t="shared" si="0"/>
        <v>22</v>
      </c>
      <c r="B34" s="10" t="s">
        <v>107</v>
      </c>
      <c r="C34" s="14"/>
      <c r="D34" s="14" t="s">
        <v>151</v>
      </c>
      <c r="E34" s="9"/>
      <c r="F34" s="83" t="s">
        <v>164</v>
      </c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83"/>
    </row>
    <row r="42" spans="1:17" ht="15" customHeight="1">
      <c r="A42" s="129" t="s">
        <v>6</v>
      </c>
      <c r="B42" s="130"/>
      <c r="C42" s="77">
        <f>COUNT(C13:C41)</f>
        <v>25</v>
      </c>
      <c r="D42" s="77">
        <f>COUNTIF(D13:D41,"X")</f>
        <v>3</v>
      </c>
      <c r="E42" s="77">
        <f>COUNT(E13:E41)</f>
        <v>1</v>
      </c>
      <c r="F42" s="20"/>
    </row>
    <row r="43" spans="1:17">
      <c r="A43" s="131"/>
      <c r="B43" s="132"/>
      <c r="C43" s="133">
        <f>SUM(C42:E42)</f>
        <v>29</v>
      </c>
      <c r="D43" s="134"/>
      <c r="E43" s="135"/>
      <c r="F43" s="21"/>
    </row>
    <row r="44" spans="1:17">
      <c r="A44" s="136" t="s">
        <v>7</v>
      </c>
      <c r="B44" s="136"/>
      <c r="C44" s="133">
        <f>SUM(C42)</f>
        <v>25</v>
      </c>
      <c r="D44" s="134"/>
      <c r="E44" s="135"/>
      <c r="F44" s="21"/>
    </row>
    <row r="45" spans="1:17" ht="31.5" customHeight="1">
      <c r="A45" s="133" t="s">
        <v>5</v>
      </c>
      <c r="B45" s="135"/>
      <c r="C45" s="137">
        <f>SUM(C13:C41)+SUM(E13:E41)</f>
        <v>87</v>
      </c>
      <c r="D45" s="138"/>
      <c r="E45" s="13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0" t="s">
        <v>14</v>
      </c>
      <c r="C47" s="141"/>
      <c r="D47" s="141"/>
      <c r="E47" s="142"/>
      <c r="F47" s="25"/>
      <c r="H47" s="122" t="s">
        <v>18</v>
      </c>
      <c r="I47" s="123"/>
      <c r="J47" s="123"/>
      <c r="K47" s="123"/>
      <c r="L47" s="123"/>
      <c r="M47" s="123"/>
      <c r="N47" s="123"/>
      <c r="O47" s="123"/>
      <c r="P47" s="123"/>
      <c r="Q47" s="124"/>
    </row>
    <row r="48" spans="1:17" ht="15.75" customHeight="1">
      <c r="B48" s="27"/>
      <c r="C48" s="143" t="s">
        <v>3</v>
      </c>
      <c r="D48" s="143"/>
      <c r="E48" s="14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45" t="s">
        <v>10</v>
      </c>
      <c r="D49" s="145"/>
      <c r="E49" s="14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47" t="s">
        <v>9</v>
      </c>
      <c r="D50" s="147"/>
      <c r="E50" s="14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49" t="s">
        <v>8</v>
      </c>
      <c r="D51" s="149"/>
      <c r="E51" s="15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51" t="s">
        <v>149</v>
      </c>
      <c r="D55" s="151"/>
      <c r="E55" s="151"/>
      <c r="F55" s="15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26" priority="1" operator="lessThan">
      <formula>70</formula>
    </cfRule>
    <cfRule type="cellIs" dxfId="25" priority="2" operator="between">
      <formula>89</formula>
      <formula>70</formula>
    </cfRule>
    <cfRule type="cellIs" dxfId="24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orientation="portrait" r:id="rId1"/>
  <ignoredErrors>
    <ignoredError sqref="D42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workbookViewId="0">
      <selection activeCell="D9" sqref="D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25" t="s">
        <v>87</v>
      </c>
      <c r="B7" s="125"/>
      <c r="C7" s="125"/>
      <c r="D7" s="125"/>
      <c r="E7" s="125"/>
      <c r="F7" s="125"/>
    </row>
    <row r="8" spans="1:6" ht="14.25" customHeight="1">
      <c r="A8" s="2"/>
      <c r="B8" s="104"/>
      <c r="C8" s="126" t="s">
        <v>32</v>
      </c>
      <c r="D8" s="126"/>
      <c r="E8" s="126"/>
      <c r="F8" s="104"/>
    </row>
    <row r="9" spans="1:6" ht="15.75" customHeight="1">
      <c r="A9" s="127" t="s">
        <v>130</v>
      </c>
      <c r="B9" s="127"/>
      <c r="C9" s="100" t="s">
        <v>45</v>
      </c>
      <c r="D9" s="101" t="s">
        <v>71</v>
      </c>
      <c r="E9" s="101">
        <v>2025</v>
      </c>
      <c r="F9" s="3"/>
    </row>
    <row r="10" spans="1:6" ht="15.75" customHeight="1">
      <c r="A10" s="128" t="s">
        <v>135</v>
      </c>
      <c r="B10" s="128"/>
      <c r="C10" s="4" t="s">
        <v>29</v>
      </c>
      <c r="D10" s="4" t="s">
        <v>30</v>
      </c>
      <c r="E10" s="4" t="s">
        <v>31</v>
      </c>
      <c r="F10" s="5"/>
    </row>
    <row r="11" spans="1:6">
      <c r="A11" s="105"/>
      <c r="B11" s="105"/>
      <c r="C11" s="105"/>
      <c r="D11" s="105"/>
      <c r="E11" s="105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97"/>
    </row>
    <row r="21" spans="1:6" ht="38.25" customHeight="1">
      <c r="A21" s="71">
        <f t="shared" si="0"/>
        <v>9</v>
      </c>
      <c r="B21" s="13" t="s">
        <v>95</v>
      </c>
      <c r="C21" s="14"/>
      <c r="D21" s="14" t="s">
        <v>143</v>
      </c>
      <c r="E21" s="9"/>
      <c r="F21" s="79" t="s">
        <v>146</v>
      </c>
    </row>
    <row r="22" spans="1:6" ht="26.25">
      <c r="A22" s="71">
        <f t="shared" si="0"/>
        <v>10</v>
      </c>
      <c r="B22" s="16" t="s">
        <v>96</v>
      </c>
      <c r="C22" s="14"/>
      <c r="D22" s="14" t="s">
        <v>143</v>
      </c>
      <c r="E22" s="9"/>
      <c r="F22" s="79" t="s">
        <v>148</v>
      </c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79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97"/>
    </row>
    <row r="25" spans="1:6" ht="25.5">
      <c r="A25" s="71">
        <f t="shared" si="0"/>
        <v>13</v>
      </c>
      <c r="B25" s="16" t="s">
        <v>113</v>
      </c>
      <c r="C25" s="14"/>
      <c r="D25" s="14"/>
      <c r="E25" s="9">
        <v>4</v>
      </c>
      <c r="F25" s="15"/>
    </row>
    <row r="26" spans="1:6" ht="26.25" customHeight="1">
      <c r="A26" s="71">
        <f t="shared" si="0"/>
        <v>14</v>
      </c>
      <c r="B26" s="13" t="s">
        <v>99</v>
      </c>
      <c r="C26" s="14"/>
      <c r="D26" s="14"/>
      <c r="E26" s="9">
        <v>4</v>
      </c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/>
      <c r="D28" s="14"/>
      <c r="E28" s="9">
        <v>4</v>
      </c>
      <c r="F28" s="15"/>
    </row>
    <row r="29" spans="1:6" ht="25.5">
      <c r="A29" s="71">
        <f t="shared" si="0"/>
        <v>17</v>
      </c>
      <c r="B29" s="10" t="s">
        <v>102</v>
      </c>
      <c r="C29" s="14"/>
      <c r="D29" s="14"/>
      <c r="E29" s="9">
        <v>4</v>
      </c>
      <c r="F29" s="15"/>
    </row>
    <row r="30" spans="1:6" ht="25.5">
      <c r="A30" s="71">
        <f t="shared" si="0"/>
        <v>18</v>
      </c>
      <c r="B30" s="13" t="s">
        <v>103</v>
      </c>
      <c r="C30" s="14"/>
      <c r="D30" s="14"/>
      <c r="E30" s="9">
        <v>4</v>
      </c>
      <c r="F30" s="15"/>
    </row>
    <row r="31" spans="1:6" ht="25.5">
      <c r="A31" s="71">
        <f t="shared" si="0"/>
        <v>19</v>
      </c>
      <c r="B31" s="10" t="s">
        <v>104</v>
      </c>
      <c r="C31" s="14"/>
      <c r="D31" s="14"/>
      <c r="E31" s="9">
        <v>4</v>
      </c>
      <c r="F31" s="15"/>
    </row>
    <row r="32" spans="1:6" ht="25.5">
      <c r="A32" s="71">
        <f t="shared" si="0"/>
        <v>20</v>
      </c>
      <c r="B32" s="10" t="s">
        <v>105</v>
      </c>
      <c r="C32" s="14"/>
      <c r="D32" s="14"/>
      <c r="E32" s="9">
        <v>5</v>
      </c>
      <c r="F32" s="15"/>
    </row>
    <row r="33" spans="1:17">
      <c r="A33" s="71">
        <f t="shared" si="0"/>
        <v>21</v>
      </c>
      <c r="B33" s="10" t="s">
        <v>106</v>
      </c>
      <c r="C33" s="14"/>
      <c r="D33" s="14"/>
      <c r="E33" s="9">
        <v>5</v>
      </c>
      <c r="F33" s="15"/>
    </row>
    <row r="34" spans="1:17" ht="25.5">
      <c r="A34" s="71">
        <f t="shared" si="0"/>
        <v>22</v>
      </c>
      <c r="B34" s="10" t="s">
        <v>107</v>
      </c>
      <c r="C34" s="14"/>
      <c r="D34" s="14"/>
      <c r="E34" s="9">
        <v>5</v>
      </c>
      <c r="F34" s="15"/>
    </row>
    <row r="35" spans="1:17" ht="38.25">
      <c r="A35" s="71">
        <f t="shared" si="0"/>
        <v>23</v>
      </c>
      <c r="B35" s="10" t="s">
        <v>138</v>
      </c>
      <c r="C35" s="14"/>
      <c r="D35" s="14"/>
      <c r="E35" s="9">
        <v>2</v>
      </c>
      <c r="F35" s="15"/>
    </row>
    <row r="36" spans="1:17" ht="40.5" customHeight="1">
      <c r="A36" s="71">
        <f t="shared" si="0"/>
        <v>24</v>
      </c>
      <c r="B36" s="17" t="s">
        <v>108</v>
      </c>
      <c r="C36" s="14"/>
      <c r="D36" s="14"/>
      <c r="E36" s="9">
        <v>2</v>
      </c>
      <c r="F36" s="15"/>
    </row>
    <row r="37" spans="1:17" ht="38.25">
      <c r="A37" s="71">
        <f t="shared" si="0"/>
        <v>25</v>
      </c>
      <c r="B37" s="13" t="s">
        <v>139</v>
      </c>
      <c r="C37" s="14"/>
      <c r="D37" s="14"/>
      <c r="E37" s="9">
        <v>2</v>
      </c>
      <c r="F37" s="15"/>
    </row>
    <row r="38" spans="1:17" ht="25.5">
      <c r="A38" s="71">
        <f t="shared" si="0"/>
        <v>26</v>
      </c>
      <c r="B38" s="13" t="s">
        <v>109</v>
      </c>
      <c r="C38" s="14"/>
      <c r="D38" s="14"/>
      <c r="E38" s="9">
        <v>5</v>
      </c>
      <c r="F38" s="15"/>
    </row>
    <row r="39" spans="1:17" ht="63.75">
      <c r="A39" s="71">
        <f t="shared" si="0"/>
        <v>27</v>
      </c>
      <c r="B39" s="13" t="s">
        <v>110</v>
      </c>
      <c r="C39" s="14"/>
      <c r="D39" s="14"/>
      <c r="E39" s="9">
        <v>3</v>
      </c>
      <c r="F39" s="15"/>
    </row>
    <row r="40" spans="1:17" ht="76.5">
      <c r="A40" s="71">
        <f t="shared" si="0"/>
        <v>28</v>
      </c>
      <c r="B40" s="18" t="s">
        <v>111</v>
      </c>
      <c r="C40" s="14"/>
      <c r="D40" s="14"/>
      <c r="E40" s="9">
        <v>3</v>
      </c>
      <c r="F40" s="15"/>
    </row>
    <row r="41" spans="1:17" ht="26.25" customHeight="1">
      <c r="A41" s="71">
        <f t="shared" si="0"/>
        <v>29</v>
      </c>
      <c r="B41" s="13" t="s">
        <v>112</v>
      </c>
      <c r="C41" s="19"/>
      <c r="D41" s="19"/>
      <c r="E41" s="9">
        <v>4</v>
      </c>
      <c r="F41" s="15"/>
    </row>
    <row r="42" spans="1:17" ht="15" customHeight="1">
      <c r="A42" s="129" t="s">
        <v>6</v>
      </c>
      <c r="B42" s="130"/>
      <c r="C42" s="106">
        <f>COUNT(C13:C41)</f>
        <v>10</v>
      </c>
      <c r="D42" s="106">
        <f>COUNTIF(D13:D41,"X")</f>
        <v>2</v>
      </c>
      <c r="E42" s="106">
        <f>COUNT(E13:E41)</f>
        <v>17</v>
      </c>
      <c r="F42" s="20"/>
    </row>
    <row r="43" spans="1:17">
      <c r="A43" s="131"/>
      <c r="B43" s="132"/>
      <c r="C43" s="133">
        <f>SUM(C42:E42)</f>
        <v>29</v>
      </c>
      <c r="D43" s="134"/>
      <c r="E43" s="135"/>
      <c r="F43" s="21"/>
    </row>
    <row r="44" spans="1:17">
      <c r="A44" s="136" t="s">
        <v>7</v>
      </c>
      <c r="B44" s="136"/>
      <c r="C44" s="133">
        <f>SUM(C42)</f>
        <v>10</v>
      </c>
      <c r="D44" s="134"/>
      <c r="E44" s="135"/>
      <c r="F44" s="21"/>
    </row>
    <row r="45" spans="1:17" ht="31.5" customHeight="1">
      <c r="A45" s="133" t="s">
        <v>5</v>
      </c>
      <c r="B45" s="135"/>
      <c r="C45" s="137">
        <f>SUM(C13:C41)+SUM(E13:E41)</f>
        <v>92</v>
      </c>
      <c r="D45" s="138"/>
      <c r="E45" s="13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0" t="s">
        <v>14</v>
      </c>
      <c r="C47" s="141"/>
      <c r="D47" s="141"/>
      <c r="E47" s="142"/>
      <c r="F47" s="25"/>
      <c r="H47" s="122" t="s">
        <v>18</v>
      </c>
      <c r="I47" s="123"/>
      <c r="J47" s="123"/>
      <c r="K47" s="123"/>
      <c r="L47" s="123"/>
      <c r="M47" s="123"/>
      <c r="N47" s="123"/>
      <c r="O47" s="123"/>
      <c r="P47" s="123"/>
      <c r="Q47" s="124"/>
    </row>
    <row r="48" spans="1:17" ht="15.75" customHeight="1">
      <c r="B48" s="27"/>
      <c r="C48" s="143" t="s">
        <v>3</v>
      </c>
      <c r="D48" s="143"/>
      <c r="E48" s="14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45" t="s">
        <v>10</v>
      </c>
      <c r="D49" s="145"/>
      <c r="E49" s="14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47" t="s">
        <v>9</v>
      </c>
      <c r="D50" s="147"/>
      <c r="E50" s="14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49" t="s">
        <v>8</v>
      </c>
      <c r="D51" s="149"/>
      <c r="E51" s="15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51" t="s">
        <v>149</v>
      </c>
      <c r="D55" s="151"/>
      <c r="E55" s="151"/>
      <c r="F55" s="15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23" priority="1" operator="lessThan">
      <formula>70</formula>
    </cfRule>
    <cfRule type="cellIs" dxfId="22" priority="2" operator="between">
      <formula>89</formula>
      <formula>70</formula>
    </cfRule>
    <cfRule type="cellIs" dxfId="21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zoomScale="80" zoomScaleNormal="80" workbookViewId="0">
      <selection activeCell="F39" sqref="F3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73.855468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25" t="s">
        <v>87</v>
      </c>
      <c r="B7" s="125"/>
      <c r="C7" s="125"/>
      <c r="D7" s="125"/>
      <c r="E7" s="125"/>
      <c r="F7" s="125"/>
    </row>
    <row r="8" spans="1:6" ht="14.25" customHeight="1">
      <c r="A8" s="2"/>
      <c r="B8" s="76"/>
      <c r="C8" s="126" t="s">
        <v>32</v>
      </c>
      <c r="D8" s="126"/>
      <c r="E8" s="126"/>
      <c r="F8" s="76"/>
    </row>
    <row r="9" spans="1:6" ht="15.75" customHeight="1">
      <c r="A9" s="127" t="s">
        <v>27</v>
      </c>
      <c r="B9" s="127"/>
      <c r="C9" s="100" t="s">
        <v>45</v>
      </c>
      <c r="D9" s="101" t="s">
        <v>71</v>
      </c>
      <c r="E9" s="101">
        <v>2025</v>
      </c>
      <c r="F9" s="3"/>
    </row>
    <row r="10" spans="1:6" ht="15.75" customHeight="1">
      <c r="A10" s="128" t="s">
        <v>137</v>
      </c>
      <c r="B10" s="12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25.5" customHeight="1">
      <c r="A20" s="71">
        <f t="shared" si="0"/>
        <v>8</v>
      </c>
      <c r="B20" s="10" t="s">
        <v>94</v>
      </c>
      <c r="C20" s="14">
        <v>2</v>
      </c>
      <c r="D20" s="14"/>
      <c r="E20" s="9"/>
      <c r="F20" s="79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83"/>
    </row>
    <row r="22" spans="1:6" ht="25.5" customHeight="1">
      <c r="A22" s="71">
        <f t="shared" si="0"/>
        <v>10</v>
      </c>
      <c r="B22" s="16" t="s">
        <v>96</v>
      </c>
      <c r="C22" s="14">
        <v>4</v>
      </c>
      <c r="D22" s="14"/>
      <c r="E22" s="9"/>
      <c r="F22" s="113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30">
      <c r="A31" s="71">
        <f t="shared" si="0"/>
        <v>19</v>
      </c>
      <c r="B31" s="10" t="s">
        <v>104</v>
      </c>
      <c r="C31" s="14"/>
      <c r="D31" s="14" t="s">
        <v>151</v>
      </c>
      <c r="E31" s="9"/>
      <c r="F31" s="83" t="s">
        <v>162</v>
      </c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/>
      <c r="D41" s="19" t="s">
        <v>151</v>
      </c>
      <c r="E41" s="9"/>
      <c r="F41" s="15" t="s">
        <v>163</v>
      </c>
    </row>
    <row r="42" spans="1:17" ht="15" customHeight="1">
      <c r="A42" s="129" t="s">
        <v>6</v>
      </c>
      <c r="B42" s="130"/>
      <c r="C42" s="77">
        <f>COUNT(C13:C41)</f>
        <v>26</v>
      </c>
      <c r="D42" s="77">
        <f>COUNTIF(D13:D41,"X")</f>
        <v>2</v>
      </c>
      <c r="E42" s="77">
        <f>COUNT(E13:E41)</f>
        <v>1</v>
      </c>
      <c r="F42" s="20"/>
    </row>
    <row r="43" spans="1:17">
      <c r="A43" s="131"/>
      <c r="B43" s="132"/>
      <c r="C43" s="133">
        <f>SUM(C42:E42)</f>
        <v>29</v>
      </c>
      <c r="D43" s="134"/>
      <c r="E43" s="135"/>
      <c r="F43" s="21"/>
    </row>
    <row r="44" spans="1:17">
      <c r="A44" s="136" t="s">
        <v>7</v>
      </c>
      <c r="B44" s="136"/>
      <c r="C44" s="133">
        <f>SUM(C42+E42)</f>
        <v>27</v>
      </c>
      <c r="D44" s="134"/>
      <c r="E44" s="135"/>
      <c r="F44" s="21"/>
    </row>
    <row r="45" spans="1:17" ht="31.5" customHeight="1">
      <c r="A45" s="133" t="s">
        <v>5</v>
      </c>
      <c r="B45" s="135"/>
      <c r="C45" s="137">
        <f>SUM(C13:C41)+SUM(E13:E41)</f>
        <v>92</v>
      </c>
      <c r="D45" s="138"/>
      <c r="E45" s="13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0" t="s">
        <v>14</v>
      </c>
      <c r="C47" s="141"/>
      <c r="D47" s="141"/>
      <c r="E47" s="142"/>
      <c r="F47" s="25"/>
      <c r="H47" s="122" t="s">
        <v>18</v>
      </c>
      <c r="I47" s="123"/>
      <c r="J47" s="123"/>
      <c r="K47" s="123"/>
      <c r="L47" s="123"/>
      <c r="M47" s="123"/>
      <c r="N47" s="123"/>
      <c r="O47" s="123"/>
      <c r="P47" s="123"/>
      <c r="Q47" s="124"/>
    </row>
    <row r="48" spans="1:17" ht="15.75" customHeight="1">
      <c r="B48" s="27"/>
      <c r="C48" s="143" t="s">
        <v>3</v>
      </c>
      <c r="D48" s="143"/>
      <c r="E48" s="14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45" t="s">
        <v>10</v>
      </c>
      <c r="D49" s="145"/>
      <c r="E49" s="14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47" t="s">
        <v>9</v>
      </c>
      <c r="D50" s="147"/>
      <c r="E50" s="14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49" t="s">
        <v>8</v>
      </c>
      <c r="D51" s="149"/>
      <c r="E51" s="15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51" t="s">
        <v>149</v>
      </c>
      <c r="D55" s="151"/>
      <c r="E55" s="151"/>
      <c r="F55" s="15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20" priority="1" operator="lessThan">
      <formula>70</formula>
    </cfRule>
    <cfRule type="cellIs" dxfId="19" priority="2" operator="between">
      <formula>89</formula>
      <formula>70</formula>
    </cfRule>
    <cfRule type="cellIs" dxfId="18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workbookViewId="0">
      <selection activeCell="D9" sqref="D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>
      <c r="A7" s="125" t="s">
        <v>87</v>
      </c>
      <c r="B7" s="125"/>
      <c r="C7" s="125"/>
      <c r="D7" s="125"/>
      <c r="E7" s="125"/>
      <c r="F7" s="125"/>
    </row>
    <row r="8" spans="1:6" ht="15.75">
      <c r="A8" s="2"/>
      <c r="B8" s="76"/>
      <c r="C8" s="126" t="s">
        <v>32</v>
      </c>
      <c r="D8" s="126"/>
      <c r="E8" s="126"/>
      <c r="F8" s="76"/>
    </row>
    <row r="9" spans="1:6" ht="15.75">
      <c r="A9" s="127" t="s">
        <v>28</v>
      </c>
      <c r="B9" s="127"/>
      <c r="C9" s="100" t="s">
        <v>45</v>
      </c>
      <c r="D9" s="101" t="s">
        <v>71</v>
      </c>
      <c r="E9" s="101">
        <v>2025</v>
      </c>
      <c r="F9" s="3"/>
    </row>
    <row r="10" spans="1:6">
      <c r="A10" s="128" t="s">
        <v>135</v>
      </c>
      <c r="B10" s="12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7" customHeight="1">
      <c r="A14" s="71">
        <f>A13+1</f>
        <v>2</v>
      </c>
      <c r="B14" s="10" t="s">
        <v>89</v>
      </c>
      <c r="C14" s="14">
        <v>2</v>
      </c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97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97"/>
    </row>
    <row r="21" spans="1:6" ht="25.5">
      <c r="A21" s="71">
        <f t="shared" si="0"/>
        <v>9</v>
      </c>
      <c r="B21" s="13" t="s">
        <v>95</v>
      </c>
      <c r="C21" s="14">
        <v>4</v>
      </c>
      <c r="D21" s="14"/>
      <c r="E21" s="9"/>
      <c r="F21" s="15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5.5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5.5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38.25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5.5">
      <c r="A41" s="71">
        <f t="shared" si="0"/>
        <v>29</v>
      </c>
      <c r="B41" s="13" t="s">
        <v>112</v>
      </c>
      <c r="C41" s="19">
        <v>4</v>
      </c>
      <c r="D41" s="19"/>
      <c r="E41" s="9"/>
      <c r="F41" s="15"/>
    </row>
    <row r="42" spans="1:17">
      <c r="A42" s="129" t="s">
        <v>6</v>
      </c>
      <c r="B42" s="130"/>
      <c r="C42" s="77">
        <f>COUNT(C13:C41)</f>
        <v>28</v>
      </c>
      <c r="D42" s="77">
        <f>COUNTIF(D13:D41,"X")</f>
        <v>0</v>
      </c>
      <c r="E42" s="77">
        <f>COUNT(E13:E41)</f>
        <v>1</v>
      </c>
      <c r="F42" s="20"/>
    </row>
    <row r="43" spans="1:17">
      <c r="A43" s="131"/>
      <c r="B43" s="132"/>
      <c r="C43" s="133">
        <f>SUM(C42:E42)</f>
        <v>29</v>
      </c>
      <c r="D43" s="134"/>
      <c r="E43" s="135"/>
      <c r="F43" s="21"/>
    </row>
    <row r="44" spans="1:17">
      <c r="A44" s="136" t="s">
        <v>7</v>
      </c>
      <c r="B44" s="136"/>
      <c r="C44" s="133">
        <f>SUM(C42+E42)</f>
        <v>29</v>
      </c>
      <c r="D44" s="134"/>
      <c r="E44" s="135"/>
      <c r="F44" s="21"/>
    </row>
    <row r="45" spans="1:17" ht="18">
      <c r="A45" s="133" t="s">
        <v>5</v>
      </c>
      <c r="B45" s="135"/>
      <c r="C45" s="137">
        <f>SUM(C13:C41)+SUM(E13:E41)</f>
        <v>100</v>
      </c>
      <c r="D45" s="138"/>
      <c r="E45" s="139"/>
      <c r="F45" s="22"/>
    </row>
    <row r="46" spans="1:17" ht="18">
      <c r="A46" s="23"/>
      <c r="B46" s="23"/>
      <c r="C46" s="1"/>
      <c r="D46" s="24"/>
      <c r="E46" s="24"/>
      <c r="F46" s="25"/>
    </row>
    <row r="47" spans="1:17">
      <c r="A47" s="23"/>
      <c r="B47" s="140" t="s">
        <v>14</v>
      </c>
      <c r="C47" s="141"/>
      <c r="D47" s="141"/>
      <c r="E47" s="142"/>
      <c r="F47" s="25"/>
      <c r="H47" s="122" t="s">
        <v>18</v>
      </c>
      <c r="I47" s="123"/>
      <c r="J47" s="123"/>
      <c r="K47" s="123"/>
      <c r="L47" s="123"/>
      <c r="M47" s="123"/>
      <c r="N47" s="123"/>
      <c r="O47" s="123"/>
      <c r="P47" s="123"/>
      <c r="Q47" s="124"/>
    </row>
    <row r="48" spans="1:17">
      <c r="B48" s="27"/>
      <c r="C48" s="143" t="s">
        <v>3</v>
      </c>
      <c r="D48" s="143"/>
      <c r="E48" s="14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45" t="s">
        <v>10</v>
      </c>
      <c r="D49" s="145"/>
      <c r="E49" s="14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47" t="s">
        <v>9</v>
      </c>
      <c r="D50" s="147"/>
      <c r="E50" s="14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49" t="s">
        <v>8</v>
      </c>
      <c r="D51" s="149"/>
      <c r="E51" s="15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51" t="s">
        <v>149</v>
      </c>
      <c r="D55" s="151"/>
      <c r="E55" s="151"/>
      <c r="F55" s="15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17" priority="1" operator="lessThan">
      <formula>70</formula>
    </cfRule>
    <cfRule type="cellIs" dxfId="16" priority="2" operator="between">
      <formula>89</formula>
      <formula>70</formula>
    </cfRule>
    <cfRule type="cellIs" dxfId="15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1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4:C15">
      <formula1>$J$49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orientation="portrait" r:id="rId1"/>
  <ignoredErrors>
    <ignoredError sqref="D42" formula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workbookViewId="0">
      <selection activeCell="D9" sqref="D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9.42578125" style="1" bestFit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25" t="s">
        <v>87</v>
      </c>
      <c r="B7" s="125"/>
      <c r="C7" s="125"/>
      <c r="D7" s="125"/>
      <c r="E7" s="125"/>
      <c r="F7" s="125"/>
    </row>
    <row r="8" spans="1:6" ht="14.25" customHeight="1">
      <c r="A8" s="2"/>
      <c r="B8" s="76"/>
      <c r="C8" s="126" t="s">
        <v>32</v>
      </c>
      <c r="D8" s="126"/>
      <c r="E8" s="126"/>
      <c r="F8" s="76"/>
    </row>
    <row r="9" spans="1:6" ht="32.25" customHeight="1">
      <c r="A9" s="152" t="s">
        <v>125</v>
      </c>
      <c r="B9" s="152"/>
      <c r="C9" s="100" t="s">
        <v>45</v>
      </c>
      <c r="D9" s="101" t="s">
        <v>71</v>
      </c>
      <c r="E9" s="101">
        <v>2025</v>
      </c>
      <c r="F9" s="3"/>
    </row>
    <row r="10" spans="1:6" ht="15.75" customHeight="1">
      <c r="A10" s="128" t="s">
        <v>135</v>
      </c>
      <c r="B10" s="12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54" customHeight="1">
      <c r="A20" s="71">
        <f t="shared" si="0"/>
        <v>8</v>
      </c>
      <c r="B20" s="10" t="s">
        <v>94</v>
      </c>
      <c r="C20" s="14">
        <v>2</v>
      </c>
      <c r="D20" s="14"/>
      <c r="E20" s="9"/>
      <c r="F20" s="97"/>
    </row>
    <row r="21" spans="1:6" ht="26.25" customHeight="1">
      <c r="A21" s="71">
        <f t="shared" si="0"/>
        <v>9</v>
      </c>
      <c r="B21" s="13" t="s">
        <v>95</v>
      </c>
      <c r="C21" s="14"/>
      <c r="D21" s="14" t="s">
        <v>143</v>
      </c>
      <c r="E21" s="9"/>
      <c r="F21" s="109" t="s">
        <v>146</v>
      </c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9.25" customHeight="1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97"/>
    </row>
    <row r="42" spans="1:17" ht="15" customHeight="1">
      <c r="A42" s="129" t="s">
        <v>6</v>
      </c>
      <c r="B42" s="130"/>
      <c r="C42" s="77">
        <f>COUNT(C13:C41)</f>
        <v>27</v>
      </c>
      <c r="D42" s="77">
        <f>COUNTIF(D13:D41,"X")</f>
        <v>1</v>
      </c>
      <c r="E42" s="77">
        <f>COUNT(E13:E41)</f>
        <v>1</v>
      </c>
      <c r="F42" s="20"/>
    </row>
    <row r="43" spans="1:17">
      <c r="A43" s="131"/>
      <c r="B43" s="132"/>
      <c r="C43" s="133">
        <f>SUM(C42:E42)</f>
        <v>29</v>
      </c>
      <c r="D43" s="134"/>
      <c r="E43" s="135"/>
      <c r="F43" s="21"/>
    </row>
    <row r="44" spans="1:17">
      <c r="A44" s="136" t="s">
        <v>7</v>
      </c>
      <c r="B44" s="136"/>
      <c r="C44" s="133">
        <f>SUM(C42+E42)</f>
        <v>28</v>
      </c>
      <c r="D44" s="134"/>
      <c r="E44" s="135"/>
      <c r="F44" s="21"/>
    </row>
    <row r="45" spans="1:17" ht="31.5" customHeight="1">
      <c r="A45" s="133" t="s">
        <v>5</v>
      </c>
      <c r="B45" s="135"/>
      <c r="C45" s="137">
        <f>SUM(C13:C41)+SUM(E13:E41)</f>
        <v>96</v>
      </c>
      <c r="D45" s="138"/>
      <c r="E45" s="13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0" t="s">
        <v>14</v>
      </c>
      <c r="C47" s="141"/>
      <c r="D47" s="141"/>
      <c r="E47" s="142"/>
      <c r="F47" s="25"/>
      <c r="H47" s="122" t="s">
        <v>18</v>
      </c>
      <c r="I47" s="123"/>
      <c r="J47" s="123"/>
      <c r="K47" s="123"/>
      <c r="L47" s="123"/>
      <c r="M47" s="123"/>
      <c r="N47" s="123"/>
      <c r="O47" s="123"/>
      <c r="P47" s="123"/>
      <c r="Q47" s="124"/>
    </row>
    <row r="48" spans="1:17" ht="15.75" customHeight="1">
      <c r="B48" s="27"/>
      <c r="C48" s="143" t="s">
        <v>3</v>
      </c>
      <c r="D48" s="143"/>
      <c r="E48" s="14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45" t="s">
        <v>10</v>
      </c>
      <c r="D49" s="145"/>
      <c r="E49" s="14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47" t="s">
        <v>9</v>
      </c>
      <c r="D50" s="147"/>
      <c r="E50" s="14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49" t="s">
        <v>8</v>
      </c>
      <c r="D51" s="149"/>
      <c r="E51" s="15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51" t="s">
        <v>149</v>
      </c>
      <c r="D55" s="151"/>
      <c r="E55" s="151"/>
      <c r="F55" s="15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14" priority="1" operator="lessThan">
      <formula>70</formula>
    </cfRule>
    <cfRule type="cellIs" dxfId="13" priority="2" operator="between">
      <formula>89</formula>
      <formula>70</formula>
    </cfRule>
    <cfRule type="cellIs" dxfId="12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  <ignoredErrors>
    <ignoredError sqref="D42" formula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workbookViewId="0">
      <selection activeCell="D9" sqref="D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>
      <c r="A7" s="125" t="s">
        <v>87</v>
      </c>
      <c r="B7" s="125"/>
      <c r="C7" s="125"/>
      <c r="D7" s="125"/>
      <c r="E7" s="125"/>
      <c r="F7" s="125"/>
    </row>
    <row r="8" spans="1:6" ht="15.75">
      <c r="A8" s="2"/>
      <c r="B8" s="68"/>
      <c r="C8" s="126" t="s">
        <v>32</v>
      </c>
      <c r="D8" s="126"/>
      <c r="E8" s="126"/>
      <c r="F8" s="68"/>
    </row>
    <row r="9" spans="1:6" ht="15.75">
      <c r="A9" s="127" t="s">
        <v>121</v>
      </c>
      <c r="B9" s="127"/>
      <c r="C9" s="100" t="s">
        <v>45</v>
      </c>
      <c r="D9" s="101" t="s">
        <v>71</v>
      </c>
      <c r="E9" s="101">
        <v>2025</v>
      </c>
      <c r="F9" s="3"/>
    </row>
    <row r="10" spans="1:6">
      <c r="A10" s="128" t="s">
        <v>135</v>
      </c>
      <c r="B10" s="128"/>
      <c r="C10" s="4" t="s">
        <v>29</v>
      </c>
      <c r="D10" s="4" t="s">
        <v>30</v>
      </c>
      <c r="E10" s="4" t="s">
        <v>31</v>
      </c>
      <c r="F10" s="5"/>
    </row>
    <row r="11" spans="1:6">
      <c r="A11" s="70"/>
      <c r="B11" s="70"/>
      <c r="C11" s="70"/>
      <c r="D11" s="70"/>
      <c r="E11" s="70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33.75" customHeight="1">
      <c r="A13" s="9">
        <v>1</v>
      </c>
      <c r="B13" s="10" t="s">
        <v>88</v>
      </c>
      <c r="C13" s="11">
        <v>4</v>
      </c>
      <c r="D13" s="11"/>
      <c r="E13" s="11"/>
      <c r="F13" s="12"/>
    </row>
    <row r="14" spans="1:6" ht="24.75" customHeight="1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7.75" customHeight="1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85"/>
    </row>
    <row r="16" spans="1:6" ht="18" customHeight="1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 customHeight="1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 ht="15" customHeight="1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7.75" customHeight="1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9.75" customHeight="1">
      <c r="A20" s="71">
        <f t="shared" si="0"/>
        <v>8</v>
      </c>
      <c r="B20" s="10" t="s">
        <v>94</v>
      </c>
      <c r="C20" s="14">
        <v>2</v>
      </c>
      <c r="D20" s="14"/>
      <c r="E20" s="9"/>
      <c r="F20" s="97"/>
    </row>
    <row r="21" spans="1:6" ht="29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15"/>
    </row>
    <row r="22" spans="1:6" ht="26.25" customHeight="1">
      <c r="A22" s="71">
        <f t="shared" si="0"/>
        <v>10</v>
      </c>
      <c r="B22" s="16" t="s">
        <v>96</v>
      </c>
      <c r="C22" s="14">
        <v>4</v>
      </c>
      <c r="D22" s="14"/>
      <c r="E22" s="9"/>
      <c r="F22" s="84"/>
    </row>
    <row r="23" spans="1:6" ht="29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7" customHeight="1">
      <c r="A24" s="71">
        <f t="shared" si="0"/>
        <v>12</v>
      </c>
      <c r="B24" s="16" t="s">
        <v>98</v>
      </c>
      <c r="C24" s="14"/>
      <c r="D24" s="14"/>
      <c r="E24" s="9">
        <v>5</v>
      </c>
      <c r="F24" s="15"/>
    </row>
    <row r="25" spans="1:6" ht="28.5" customHeight="1">
      <c r="A25" s="71">
        <f t="shared" si="0"/>
        <v>13</v>
      </c>
      <c r="B25" s="16" t="s">
        <v>113</v>
      </c>
      <c r="C25" s="14"/>
      <c r="D25" s="14"/>
      <c r="E25" s="9">
        <v>4</v>
      </c>
      <c r="F25" s="15"/>
    </row>
    <row r="26" spans="1:6" ht="27" customHeight="1">
      <c r="A26" s="71">
        <f t="shared" si="0"/>
        <v>14</v>
      </c>
      <c r="B26" s="13" t="s">
        <v>99</v>
      </c>
      <c r="C26" s="14"/>
      <c r="D26" s="14"/>
      <c r="E26" s="9">
        <v>4</v>
      </c>
      <c r="F26" s="15"/>
    </row>
    <row r="27" spans="1:6" ht="28.5" customHeight="1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 ht="16.5" customHeight="1">
      <c r="A28" s="71">
        <f t="shared" si="0"/>
        <v>16</v>
      </c>
      <c r="B28" s="10" t="s">
        <v>101</v>
      </c>
      <c r="C28" s="14"/>
      <c r="D28" s="14"/>
      <c r="E28" s="9">
        <v>4</v>
      </c>
      <c r="F28" s="15"/>
    </row>
    <row r="29" spans="1:6" ht="25.5">
      <c r="A29" s="71">
        <f t="shared" si="0"/>
        <v>17</v>
      </c>
      <c r="B29" s="10" t="s">
        <v>102</v>
      </c>
      <c r="C29" s="14"/>
      <c r="D29" s="14"/>
      <c r="E29" s="9">
        <v>4</v>
      </c>
      <c r="F29" s="15"/>
    </row>
    <row r="30" spans="1:6" ht="26.25" customHeight="1">
      <c r="A30" s="71">
        <f t="shared" si="0"/>
        <v>18</v>
      </c>
      <c r="B30" s="13" t="s">
        <v>103</v>
      </c>
      <c r="C30" s="14"/>
      <c r="D30" s="14"/>
      <c r="E30" s="9">
        <v>4</v>
      </c>
      <c r="F30" s="15"/>
    </row>
    <row r="31" spans="1:6" ht="21" customHeight="1">
      <c r="A31" s="71">
        <f t="shared" si="0"/>
        <v>19</v>
      </c>
      <c r="B31" s="10" t="s">
        <v>104</v>
      </c>
      <c r="C31" s="14"/>
      <c r="D31" s="14"/>
      <c r="E31" s="9">
        <v>4</v>
      </c>
      <c r="F31" s="15"/>
    </row>
    <row r="32" spans="1:6" ht="26.25" customHeight="1">
      <c r="A32" s="71">
        <f t="shared" si="0"/>
        <v>20</v>
      </c>
      <c r="B32" s="10" t="s">
        <v>105</v>
      </c>
      <c r="C32" s="14"/>
      <c r="D32" s="14"/>
      <c r="E32" s="9">
        <v>5</v>
      </c>
      <c r="F32" s="15"/>
    </row>
    <row r="33" spans="1:17" ht="14.25" customHeight="1">
      <c r="A33" s="71">
        <f t="shared" si="0"/>
        <v>21</v>
      </c>
      <c r="B33" s="10" t="s">
        <v>106</v>
      </c>
      <c r="C33" s="14"/>
      <c r="D33" s="14"/>
      <c r="E33" s="9">
        <v>5</v>
      </c>
      <c r="F33" s="15"/>
    </row>
    <row r="34" spans="1:17" ht="26.25" customHeight="1">
      <c r="A34" s="71">
        <f t="shared" si="0"/>
        <v>22</v>
      </c>
      <c r="B34" s="10" t="s">
        <v>107</v>
      </c>
      <c r="C34" s="14"/>
      <c r="D34" s="14"/>
      <c r="E34" s="9">
        <v>5</v>
      </c>
      <c r="F34" s="15"/>
    </row>
    <row r="35" spans="1:17" ht="38.25" customHeight="1">
      <c r="A35" s="71">
        <f t="shared" si="0"/>
        <v>23</v>
      </c>
      <c r="B35" s="10" t="s">
        <v>138</v>
      </c>
      <c r="C35" s="14"/>
      <c r="D35" s="14"/>
      <c r="E35" s="9">
        <v>2</v>
      </c>
      <c r="F35" s="15"/>
    </row>
    <row r="36" spans="1:17" ht="45.75" customHeight="1">
      <c r="A36" s="71">
        <f t="shared" si="0"/>
        <v>24</v>
      </c>
      <c r="B36" s="17" t="s">
        <v>108</v>
      </c>
      <c r="C36" s="14"/>
      <c r="D36" s="14"/>
      <c r="E36" s="9">
        <v>2</v>
      </c>
      <c r="F36" s="15"/>
    </row>
    <row r="37" spans="1:17" ht="39.75" customHeight="1">
      <c r="A37" s="71">
        <f t="shared" si="0"/>
        <v>25</v>
      </c>
      <c r="B37" s="13" t="s">
        <v>139</v>
      </c>
      <c r="C37" s="14"/>
      <c r="D37" s="14"/>
      <c r="E37" s="9">
        <v>2</v>
      </c>
      <c r="F37" s="15"/>
    </row>
    <row r="38" spans="1:17" ht="26.25" customHeight="1">
      <c r="A38" s="71">
        <f t="shared" si="0"/>
        <v>26</v>
      </c>
      <c r="B38" s="13" t="s">
        <v>109</v>
      </c>
      <c r="C38" s="14"/>
      <c r="D38" s="14"/>
      <c r="E38" s="9">
        <v>5</v>
      </c>
      <c r="F38" s="15"/>
    </row>
    <row r="39" spans="1:17" ht="67.5" customHeight="1">
      <c r="A39" s="71">
        <f t="shared" si="0"/>
        <v>27</v>
      </c>
      <c r="B39" s="13" t="s">
        <v>110</v>
      </c>
      <c r="C39" s="14"/>
      <c r="D39" s="14"/>
      <c r="E39" s="9">
        <v>3</v>
      </c>
      <c r="F39" s="15"/>
    </row>
    <row r="40" spans="1:17" ht="78.75" customHeight="1">
      <c r="A40" s="71">
        <f t="shared" si="0"/>
        <v>28</v>
      </c>
      <c r="B40" s="18" t="s">
        <v>111</v>
      </c>
      <c r="C40" s="14"/>
      <c r="D40" s="14"/>
      <c r="E40" s="9">
        <v>3</v>
      </c>
      <c r="F40" s="15"/>
    </row>
    <row r="41" spans="1:17" ht="28.5" customHeight="1">
      <c r="A41" s="71">
        <f t="shared" si="0"/>
        <v>29</v>
      </c>
      <c r="B41" s="13" t="s">
        <v>112</v>
      </c>
      <c r="C41" s="19"/>
      <c r="D41" s="19"/>
      <c r="E41" s="9">
        <v>4</v>
      </c>
      <c r="F41" s="15"/>
    </row>
    <row r="42" spans="1:17">
      <c r="A42" s="129" t="s">
        <v>6</v>
      </c>
      <c r="B42" s="130"/>
      <c r="C42" s="69">
        <f>COUNT(C13:C41)</f>
        <v>11</v>
      </c>
      <c r="D42" s="69">
        <f>COUNTIF(D13:D41,"x")</f>
        <v>0</v>
      </c>
      <c r="E42" s="69">
        <f>COUNT(E13:E41)</f>
        <v>18</v>
      </c>
      <c r="F42" s="20"/>
    </row>
    <row r="43" spans="1:17">
      <c r="A43" s="131"/>
      <c r="B43" s="132"/>
      <c r="C43" s="133">
        <f>SUM(C42:E42)</f>
        <v>29</v>
      </c>
      <c r="D43" s="134"/>
      <c r="E43" s="135"/>
      <c r="F43" s="21"/>
    </row>
    <row r="44" spans="1:17">
      <c r="A44" s="136" t="s">
        <v>7</v>
      </c>
      <c r="B44" s="136"/>
      <c r="C44" s="133">
        <f>SUM(C42+E42)</f>
        <v>29</v>
      </c>
      <c r="D44" s="134"/>
      <c r="E44" s="135"/>
      <c r="F44" s="21"/>
    </row>
    <row r="45" spans="1:17" ht="18">
      <c r="A45" s="133" t="s">
        <v>5</v>
      </c>
      <c r="B45" s="135"/>
      <c r="C45" s="137">
        <f>SUM(C13:C41)+SUM(E13:E41)</f>
        <v>100</v>
      </c>
      <c r="D45" s="138"/>
      <c r="E45" s="139"/>
      <c r="F45" s="22"/>
    </row>
    <row r="46" spans="1:17" ht="18">
      <c r="A46" s="23"/>
      <c r="B46" s="23"/>
      <c r="C46" s="1"/>
      <c r="D46" s="24"/>
      <c r="E46" s="24"/>
      <c r="F46" s="25"/>
    </row>
    <row r="47" spans="1:17">
      <c r="A47" s="23"/>
      <c r="B47" s="140" t="s">
        <v>14</v>
      </c>
      <c r="C47" s="141"/>
      <c r="D47" s="141"/>
      <c r="E47" s="142"/>
      <c r="F47" s="25"/>
      <c r="H47" s="122" t="s">
        <v>18</v>
      </c>
      <c r="I47" s="123"/>
      <c r="J47" s="123"/>
      <c r="K47" s="123"/>
      <c r="L47" s="123"/>
      <c r="M47" s="123"/>
      <c r="N47" s="123"/>
      <c r="O47" s="123"/>
      <c r="P47" s="123"/>
      <c r="Q47" s="124"/>
    </row>
    <row r="48" spans="1:17">
      <c r="B48" s="27"/>
      <c r="C48" s="143" t="s">
        <v>3</v>
      </c>
      <c r="D48" s="143"/>
      <c r="E48" s="14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45" t="s">
        <v>10</v>
      </c>
      <c r="D49" s="145"/>
      <c r="E49" s="14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47" t="s">
        <v>9</v>
      </c>
      <c r="D50" s="147"/>
      <c r="E50" s="14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49" t="s">
        <v>8</v>
      </c>
      <c r="D51" s="149"/>
      <c r="E51" s="15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51" t="s">
        <v>149</v>
      </c>
      <c r="D55" s="151"/>
      <c r="E55" s="151"/>
      <c r="F55" s="15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11" priority="1" operator="lessThan">
      <formula>70</formula>
    </cfRule>
    <cfRule type="cellIs" dxfId="10" priority="2" operator="between">
      <formula>89</formula>
      <formula>70</formula>
    </cfRule>
    <cfRule type="cellIs" dxfId="9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zoomScale="91" zoomScaleNormal="91" workbookViewId="0">
      <selection activeCell="D9" sqref="D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8.4257812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>
      <c r="A7" s="125" t="s">
        <v>87</v>
      </c>
      <c r="B7" s="125"/>
      <c r="C7" s="125"/>
      <c r="D7" s="125"/>
      <c r="E7" s="125"/>
      <c r="F7" s="125"/>
    </row>
    <row r="8" spans="1:6" ht="15.75">
      <c r="A8" s="2"/>
      <c r="B8" s="68"/>
      <c r="C8" s="126" t="s">
        <v>32</v>
      </c>
      <c r="D8" s="126"/>
      <c r="E8" s="126"/>
      <c r="F8" s="68"/>
    </row>
    <row r="9" spans="1:6" ht="32.25" customHeight="1">
      <c r="A9" s="153" t="s">
        <v>122</v>
      </c>
      <c r="B9" s="153"/>
      <c r="C9" s="100" t="s">
        <v>45</v>
      </c>
      <c r="D9" s="101" t="s">
        <v>71</v>
      </c>
      <c r="E9" s="101">
        <v>2025</v>
      </c>
      <c r="F9" s="3"/>
    </row>
    <row r="10" spans="1:6">
      <c r="A10" s="128" t="s">
        <v>135</v>
      </c>
      <c r="B10" s="128"/>
      <c r="C10" s="4" t="s">
        <v>29</v>
      </c>
      <c r="D10" s="4" t="s">
        <v>30</v>
      </c>
      <c r="E10" s="4" t="s">
        <v>31</v>
      </c>
      <c r="F10" s="5"/>
    </row>
    <row r="11" spans="1:6">
      <c r="A11" s="70"/>
      <c r="B11" s="70"/>
      <c r="C11" s="70"/>
      <c r="D11" s="70"/>
      <c r="E11" s="70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6.25" customHeight="1">
      <c r="A13" s="9">
        <v>1</v>
      </c>
      <c r="B13" s="10" t="s">
        <v>88</v>
      </c>
      <c r="C13" s="11">
        <v>4</v>
      </c>
      <c r="D13" s="11"/>
      <c r="E13" s="11"/>
      <c r="F13" s="12"/>
    </row>
    <row r="14" spans="1:6" ht="26.25" customHeight="1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 customHeight="1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86"/>
    </row>
    <row r="17" spans="1:6" ht="26.25" customHeight="1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6.25" customHeight="1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9" customHeight="1">
      <c r="A20" s="71">
        <f t="shared" si="0"/>
        <v>8</v>
      </c>
      <c r="B20" s="10" t="s">
        <v>94</v>
      </c>
      <c r="C20" s="14">
        <v>2</v>
      </c>
      <c r="D20" s="14"/>
      <c r="E20" s="9"/>
      <c r="F20" s="15"/>
    </row>
    <row r="21" spans="1:6" ht="27.75" customHeight="1">
      <c r="A21" s="71">
        <f t="shared" si="0"/>
        <v>9</v>
      </c>
      <c r="B21" s="13" t="s">
        <v>95</v>
      </c>
      <c r="C21" s="14"/>
      <c r="D21" s="14" t="s">
        <v>143</v>
      </c>
      <c r="E21" s="9"/>
      <c r="F21" s="15" t="s">
        <v>144</v>
      </c>
    </row>
    <row r="22" spans="1:6" ht="29.25" customHeight="1">
      <c r="A22" s="71">
        <f t="shared" si="0"/>
        <v>10</v>
      </c>
      <c r="B22" s="16" t="s">
        <v>96</v>
      </c>
      <c r="C22" s="14"/>
      <c r="D22" s="14" t="s">
        <v>143</v>
      </c>
      <c r="E22" s="9"/>
      <c r="F22" s="107" t="s">
        <v>145</v>
      </c>
    </row>
    <row r="23" spans="1:6" ht="27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8.5" customHeight="1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6.25" customHeight="1">
      <c r="A25" s="71">
        <f t="shared" si="0"/>
        <v>13</v>
      </c>
      <c r="B25" s="16" t="s">
        <v>113</v>
      </c>
      <c r="C25" s="14"/>
      <c r="D25" s="14"/>
      <c r="E25" s="9">
        <v>4</v>
      </c>
      <c r="F25" s="15"/>
    </row>
    <row r="26" spans="1:6" ht="27.75" customHeight="1">
      <c r="A26" s="71">
        <f t="shared" si="0"/>
        <v>14</v>
      </c>
      <c r="B26" s="13" t="s">
        <v>99</v>
      </c>
      <c r="C26" s="14"/>
      <c r="D26" s="14"/>
      <c r="E26" s="9">
        <v>4</v>
      </c>
      <c r="F26" s="15"/>
    </row>
    <row r="27" spans="1:6" ht="25.5">
      <c r="A27" s="71">
        <f t="shared" si="0"/>
        <v>15</v>
      </c>
      <c r="B27" s="72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/>
      <c r="D28" s="14"/>
      <c r="E28" s="9">
        <v>4</v>
      </c>
      <c r="F28" s="15"/>
    </row>
    <row r="29" spans="1:6" ht="25.5">
      <c r="A29" s="71">
        <f t="shared" si="0"/>
        <v>17</v>
      </c>
      <c r="B29" s="10" t="s">
        <v>102</v>
      </c>
      <c r="C29" s="14"/>
      <c r="D29" s="14"/>
      <c r="E29" s="9">
        <v>4</v>
      </c>
      <c r="F29" s="15"/>
    </row>
    <row r="30" spans="1:6" ht="25.5">
      <c r="A30" s="71">
        <f t="shared" si="0"/>
        <v>18</v>
      </c>
      <c r="B30" s="72" t="s">
        <v>103</v>
      </c>
      <c r="C30" s="14"/>
      <c r="D30" s="14"/>
      <c r="E30" s="9">
        <v>4</v>
      </c>
      <c r="F30" s="15"/>
    </row>
    <row r="31" spans="1:6" ht="25.5">
      <c r="A31" s="71">
        <f t="shared" si="0"/>
        <v>19</v>
      </c>
      <c r="B31" s="10" t="s">
        <v>104</v>
      </c>
      <c r="C31" s="14"/>
      <c r="D31" s="14"/>
      <c r="E31" s="9">
        <v>4</v>
      </c>
      <c r="F31" s="15"/>
    </row>
    <row r="32" spans="1:6" ht="25.5">
      <c r="A32" s="71">
        <f t="shared" si="0"/>
        <v>20</v>
      </c>
      <c r="B32" s="73" t="s">
        <v>105</v>
      </c>
      <c r="C32" s="14"/>
      <c r="D32" s="14"/>
      <c r="E32" s="9">
        <v>5</v>
      </c>
      <c r="F32" s="15"/>
    </row>
    <row r="33" spans="1:17">
      <c r="A33" s="71">
        <f t="shared" si="0"/>
        <v>21</v>
      </c>
      <c r="B33" s="10" t="s">
        <v>106</v>
      </c>
      <c r="C33" s="14"/>
      <c r="D33" s="14"/>
      <c r="E33" s="9">
        <v>5</v>
      </c>
      <c r="F33" s="15"/>
    </row>
    <row r="34" spans="1:17" ht="25.5">
      <c r="A34" s="71">
        <f t="shared" si="0"/>
        <v>22</v>
      </c>
      <c r="B34" s="73" t="s">
        <v>107</v>
      </c>
      <c r="C34" s="14"/>
      <c r="D34" s="14"/>
      <c r="E34" s="9">
        <v>5</v>
      </c>
      <c r="F34" s="15"/>
    </row>
    <row r="35" spans="1:17" ht="38.25">
      <c r="A35" s="71">
        <f t="shared" si="0"/>
        <v>23</v>
      </c>
      <c r="B35" s="10" t="s">
        <v>138</v>
      </c>
      <c r="C35" s="14"/>
      <c r="D35" s="14"/>
      <c r="E35" s="9">
        <v>2</v>
      </c>
      <c r="F35" s="15"/>
    </row>
    <row r="36" spans="1:17" ht="38.25">
      <c r="A36" s="71">
        <f t="shared" si="0"/>
        <v>24</v>
      </c>
      <c r="B36" s="74" t="s">
        <v>108</v>
      </c>
      <c r="C36" s="14"/>
      <c r="D36" s="14"/>
      <c r="E36" s="9">
        <v>2</v>
      </c>
      <c r="F36" s="15"/>
    </row>
    <row r="37" spans="1:17" ht="38.25">
      <c r="A37" s="71">
        <f t="shared" si="0"/>
        <v>25</v>
      </c>
      <c r="B37" s="13" t="s">
        <v>139</v>
      </c>
      <c r="C37" s="14"/>
      <c r="D37" s="14"/>
      <c r="E37" s="9">
        <v>2</v>
      </c>
      <c r="F37" s="15"/>
    </row>
    <row r="38" spans="1:17" ht="25.5">
      <c r="A38" s="71">
        <f t="shared" si="0"/>
        <v>26</v>
      </c>
      <c r="B38" s="72" t="s">
        <v>109</v>
      </c>
      <c r="C38" s="14"/>
      <c r="D38" s="14"/>
      <c r="E38" s="9">
        <v>5</v>
      </c>
      <c r="F38" s="15"/>
    </row>
    <row r="39" spans="1:17" ht="63.75">
      <c r="A39" s="71">
        <f t="shared" si="0"/>
        <v>27</v>
      </c>
      <c r="B39" s="13" t="s">
        <v>110</v>
      </c>
      <c r="C39" s="14"/>
      <c r="D39" s="14"/>
      <c r="E39" s="9">
        <v>3</v>
      </c>
      <c r="F39" s="15"/>
    </row>
    <row r="40" spans="1:17" ht="76.5">
      <c r="A40" s="71">
        <f t="shared" si="0"/>
        <v>28</v>
      </c>
      <c r="B40" s="75" t="s">
        <v>111</v>
      </c>
      <c r="C40" s="14"/>
      <c r="D40" s="14"/>
      <c r="E40" s="9">
        <v>3</v>
      </c>
      <c r="F40" s="15"/>
    </row>
    <row r="41" spans="1:17" ht="25.5">
      <c r="A41" s="71">
        <f t="shared" si="0"/>
        <v>29</v>
      </c>
      <c r="B41" s="13" t="s">
        <v>112</v>
      </c>
      <c r="C41" s="19"/>
      <c r="D41" s="19"/>
      <c r="E41" s="9">
        <v>4</v>
      </c>
      <c r="F41" s="15"/>
    </row>
    <row r="42" spans="1:17">
      <c r="A42" s="129" t="s">
        <v>6</v>
      </c>
      <c r="B42" s="130"/>
      <c r="C42" s="69">
        <f>COUNT(C13:C41)</f>
        <v>10</v>
      </c>
      <c r="D42" s="69">
        <f>COUNTIF(D13:D41,"x")</f>
        <v>2</v>
      </c>
      <c r="E42" s="69">
        <f>COUNT(E13:E41)</f>
        <v>17</v>
      </c>
      <c r="F42" s="20"/>
    </row>
    <row r="43" spans="1:17">
      <c r="A43" s="131"/>
      <c r="B43" s="132"/>
      <c r="C43" s="133">
        <f>SUM(C42:E42)</f>
        <v>29</v>
      </c>
      <c r="D43" s="134"/>
      <c r="E43" s="135"/>
      <c r="F43" s="21"/>
    </row>
    <row r="44" spans="1:17">
      <c r="A44" s="136" t="s">
        <v>7</v>
      </c>
      <c r="B44" s="136"/>
      <c r="C44" s="133">
        <f>SUM(C42+E42)</f>
        <v>27</v>
      </c>
      <c r="D44" s="134"/>
      <c r="E44" s="135"/>
      <c r="F44" s="21"/>
    </row>
    <row r="45" spans="1:17" ht="18">
      <c r="A45" s="133" t="s">
        <v>5</v>
      </c>
      <c r="B45" s="135"/>
      <c r="C45" s="137">
        <f>SUM(C13:C41)+SUM(E13:E41)</f>
        <v>92</v>
      </c>
      <c r="D45" s="138"/>
      <c r="E45" s="139"/>
      <c r="F45" s="22"/>
    </row>
    <row r="46" spans="1:17" ht="18">
      <c r="A46" s="23"/>
      <c r="B46" s="23"/>
      <c r="C46" s="1"/>
      <c r="D46" s="24"/>
      <c r="E46" s="24"/>
      <c r="F46" s="25"/>
    </row>
    <row r="47" spans="1:17">
      <c r="A47" s="23"/>
      <c r="B47" s="140" t="s">
        <v>14</v>
      </c>
      <c r="C47" s="141"/>
      <c r="D47" s="141"/>
      <c r="E47" s="142"/>
      <c r="F47" s="25"/>
      <c r="H47" s="122" t="s">
        <v>18</v>
      </c>
      <c r="I47" s="123"/>
      <c r="J47" s="123"/>
      <c r="K47" s="123"/>
      <c r="L47" s="123"/>
      <c r="M47" s="123"/>
      <c r="N47" s="123"/>
      <c r="O47" s="123"/>
      <c r="P47" s="123"/>
      <c r="Q47" s="124"/>
    </row>
    <row r="48" spans="1:17">
      <c r="B48" s="27"/>
      <c r="C48" s="143" t="s">
        <v>3</v>
      </c>
      <c r="D48" s="143"/>
      <c r="E48" s="14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45" t="s">
        <v>10</v>
      </c>
      <c r="D49" s="145"/>
      <c r="E49" s="14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47" t="s">
        <v>9</v>
      </c>
      <c r="D50" s="147"/>
      <c r="E50" s="14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49" t="s">
        <v>8</v>
      </c>
      <c r="D51" s="149"/>
      <c r="E51" s="15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51" t="s">
        <v>149</v>
      </c>
      <c r="D55" s="151"/>
      <c r="E55" s="151"/>
      <c r="F55" s="15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8" priority="1" operator="lessThan">
      <formula>70</formula>
    </cfRule>
    <cfRule type="cellIs" dxfId="7" priority="2" operator="between">
      <formula>89</formula>
      <formula>70</formula>
    </cfRule>
    <cfRule type="cellIs" dxfId="6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3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  <dataValidation type="list" allowBlank="1" showInputMessage="1" showErrorMessage="1" sqref="G7">
      <formula1>$G$7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T89"/>
  <sheetViews>
    <sheetView topLeftCell="A28" zoomScale="82" zoomScaleNormal="82" workbookViewId="0">
      <selection activeCell="F31" sqref="F31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95.14062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25" t="s">
        <v>87</v>
      </c>
      <c r="B7" s="125"/>
      <c r="C7" s="125"/>
      <c r="D7" s="125"/>
      <c r="E7" s="125"/>
      <c r="F7" s="125"/>
    </row>
    <row r="8" spans="1:6" ht="14.25" customHeight="1">
      <c r="A8" s="2"/>
      <c r="B8" s="76"/>
      <c r="C8" s="126" t="s">
        <v>32</v>
      </c>
      <c r="D8" s="126"/>
      <c r="E8" s="126"/>
      <c r="F8" s="76"/>
    </row>
    <row r="9" spans="1:6" ht="15.75" customHeight="1">
      <c r="A9" s="127" t="s">
        <v>20</v>
      </c>
      <c r="B9" s="127"/>
      <c r="C9" s="100" t="s">
        <v>45</v>
      </c>
      <c r="D9" s="101" t="s">
        <v>71</v>
      </c>
      <c r="E9" s="101">
        <v>2025</v>
      </c>
      <c r="F9" s="3"/>
    </row>
    <row r="10" spans="1:6" ht="15.75" customHeight="1">
      <c r="A10" s="128" t="s">
        <v>137</v>
      </c>
      <c r="B10" s="12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0" t="s">
        <v>90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15"/>
    </row>
    <row r="21" spans="1:6" ht="39.75" customHeight="1">
      <c r="A21" s="71">
        <f t="shared" si="0"/>
        <v>9</v>
      </c>
      <c r="B21" s="13" t="s">
        <v>95</v>
      </c>
      <c r="C21" s="14"/>
      <c r="D21" s="14" t="s">
        <v>143</v>
      </c>
      <c r="E21" s="9"/>
      <c r="F21" s="79" t="s">
        <v>146</v>
      </c>
    </row>
    <row r="22" spans="1:6" ht="25.5">
      <c r="A22" s="71">
        <f t="shared" si="0"/>
        <v>10</v>
      </c>
      <c r="B22" s="103" t="s">
        <v>96</v>
      </c>
      <c r="C22" s="14">
        <v>4</v>
      </c>
      <c r="D22" s="14"/>
      <c r="E22" s="9"/>
      <c r="F22" s="85"/>
    </row>
    <row r="23" spans="1:6" ht="26.25" customHeight="1">
      <c r="A23" s="71">
        <f t="shared" si="0"/>
        <v>11</v>
      </c>
      <c r="B23" s="13" t="s">
        <v>97</v>
      </c>
      <c r="C23" s="14">
        <v>4</v>
      </c>
      <c r="D23" s="14"/>
      <c r="E23" s="9"/>
      <c r="F23" s="112"/>
    </row>
    <row r="24" spans="1:6" ht="25.5">
      <c r="A24" s="71">
        <f t="shared" si="0"/>
        <v>12</v>
      </c>
      <c r="B24" s="13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3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114</v>
      </c>
      <c r="C30" s="14">
        <v>4</v>
      </c>
      <c r="D30" s="14"/>
      <c r="E30" s="9"/>
      <c r="F30" s="15"/>
    </row>
    <row r="31" spans="1:6" ht="30">
      <c r="A31" s="71">
        <f t="shared" si="0"/>
        <v>19</v>
      </c>
      <c r="B31" s="10" t="s">
        <v>104</v>
      </c>
      <c r="C31" s="14"/>
      <c r="D31" s="14" t="s">
        <v>151</v>
      </c>
      <c r="E31" s="9"/>
      <c r="F31" s="83" t="s">
        <v>156</v>
      </c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/>
      <c r="D34" s="14" t="s">
        <v>151</v>
      </c>
      <c r="E34" s="9"/>
      <c r="F34" s="15" t="s">
        <v>165</v>
      </c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/>
      <c r="D37" s="14" t="s">
        <v>151</v>
      </c>
      <c r="E37" s="9"/>
      <c r="F37" s="15" t="s">
        <v>166</v>
      </c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48.75" customHeight="1">
      <c r="A41" s="71">
        <f t="shared" si="0"/>
        <v>29</v>
      </c>
      <c r="B41" s="13" t="s">
        <v>112</v>
      </c>
      <c r="C41" s="19"/>
      <c r="D41" s="19" t="s">
        <v>151</v>
      </c>
      <c r="E41" s="9"/>
      <c r="F41" s="113" t="s">
        <v>152</v>
      </c>
    </row>
    <row r="42" spans="1:17" ht="15" customHeight="1">
      <c r="A42" s="129" t="s">
        <v>6</v>
      </c>
      <c r="B42" s="130"/>
      <c r="C42" s="77">
        <f>COUNT(C13:C41)</f>
        <v>23</v>
      </c>
      <c r="D42" s="77">
        <f>COUNTIF(D13:D41,"x")</f>
        <v>5</v>
      </c>
      <c r="E42" s="77">
        <f>COUNT(E13:E41)</f>
        <v>1</v>
      </c>
      <c r="F42" s="20"/>
    </row>
    <row r="43" spans="1:17">
      <c r="A43" s="131"/>
      <c r="B43" s="132"/>
      <c r="C43" s="133">
        <f>SUM(C42:E42)</f>
        <v>29</v>
      </c>
      <c r="D43" s="134"/>
      <c r="E43" s="135"/>
      <c r="F43" s="21"/>
    </row>
    <row r="44" spans="1:17">
      <c r="A44" s="136" t="s">
        <v>7</v>
      </c>
      <c r="B44" s="136"/>
      <c r="C44" s="133">
        <f>SUM(C42+E42)</f>
        <v>24</v>
      </c>
      <c r="D44" s="134"/>
      <c r="E44" s="135"/>
      <c r="F44" s="21"/>
    </row>
    <row r="45" spans="1:17" ht="31.5" customHeight="1">
      <c r="A45" s="133" t="s">
        <v>5</v>
      </c>
      <c r="B45" s="135"/>
      <c r="C45" s="137">
        <f>SUM(C13:C41)+SUM(E13:E41)</f>
        <v>81</v>
      </c>
      <c r="D45" s="138"/>
      <c r="E45" s="13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0" t="s">
        <v>14</v>
      </c>
      <c r="C47" s="141"/>
      <c r="D47" s="141"/>
      <c r="E47" s="142"/>
      <c r="F47" s="25"/>
      <c r="H47" s="122" t="s">
        <v>18</v>
      </c>
      <c r="I47" s="123"/>
      <c r="J47" s="123"/>
      <c r="K47" s="123"/>
      <c r="L47" s="123"/>
      <c r="M47" s="123"/>
      <c r="N47" s="123"/>
      <c r="O47" s="123"/>
      <c r="P47" s="123"/>
      <c r="Q47" s="124"/>
    </row>
    <row r="48" spans="1:17" ht="15.75" customHeight="1">
      <c r="B48" s="27"/>
      <c r="C48" s="143" t="s">
        <v>3</v>
      </c>
      <c r="D48" s="143"/>
      <c r="E48" s="14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20">
      <c r="B49" s="28" t="s">
        <v>15</v>
      </c>
      <c r="C49" s="145" t="s">
        <v>10</v>
      </c>
      <c r="D49" s="145"/>
      <c r="E49" s="14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  <c r="S49" s="52"/>
      <c r="T49" s="53"/>
    </row>
    <row r="50" spans="2:20">
      <c r="B50" s="28" t="s">
        <v>16</v>
      </c>
      <c r="C50" s="147" t="s">
        <v>9</v>
      </c>
      <c r="D50" s="147"/>
      <c r="E50" s="148"/>
      <c r="H50" s="37"/>
      <c r="I50" s="38"/>
      <c r="J50" s="38"/>
      <c r="K50" s="38"/>
      <c r="L50" s="38"/>
      <c r="M50" s="38"/>
      <c r="N50" s="38"/>
      <c r="O50" s="38"/>
      <c r="P50" s="38"/>
      <c r="Q50" s="39"/>
      <c r="S50" s="52"/>
      <c r="T50" s="53"/>
    </row>
    <row r="51" spans="2:20">
      <c r="B51" s="29" t="s">
        <v>17</v>
      </c>
      <c r="C51" s="149" t="s">
        <v>8</v>
      </c>
      <c r="D51" s="149"/>
      <c r="E51" s="15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  <c r="S51" s="52"/>
      <c r="T51" s="53"/>
    </row>
    <row r="52" spans="2:20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  <c r="S52" s="52"/>
      <c r="T52" s="53"/>
    </row>
    <row r="53" spans="2:20">
      <c r="H53" s="40"/>
      <c r="I53" s="41"/>
      <c r="J53" s="41"/>
      <c r="K53" s="41"/>
      <c r="L53" s="41"/>
      <c r="M53" s="41"/>
      <c r="N53" s="41"/>
      <c r="O53" s="41"/>
      <c r="P53" s="41"/>
      <c r="Q53" s="42"/>
      <c r="S53" s="52"/>
      <c r="T53" s="53"/>
    </row>
    <row r="54" spans="2:20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  <c r="S54" s="52"/>
      <c r="T54" s="53"/>
    </row>
    <row r="55" spans="2:20">
      <c r="B55" s="33" t="s">
        <v>4</v>
      </c>
      <c r="C55" s="151" t="s">
        <v>149</v>
      </c>
      <c r="D55" s="151"/>
      <c r="E55" s="151"/>
      <c r="F55" s="15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  <c r="S55" s="52"/>
      <c r="T55" s="53"/>
    </row>
    <row r="56" spans="2:20">
      <c r="H56" s="40"/>
      <c r="I56" s="41"/>
      <c r="J56" s="41"/>
      <c r="K56" s="41"/>
      <c r="L56" s="41"/>
      <c r="M56" s="41"/>
      <c r="N56" s="41"/>
      <c r="O56" s="41"/>
      <c r="P56" s="41"/>
      <c r="Q56" s="42"/>
      <c r="S56" s="52"/>
      <c r="T56" s="53"/>
    </row>
    <row r="57" spans="2:20">
      <c r="H57" s="46"/>
      <c r="I57" s="46"/>
      <c r="J57" s="46"/>
      <c r="K57" s="46"/>
      <c r="L57" s="46"/>
      <c r="M57" s="46"/>
      <c r="N57" s="46"/>
      <c r="O57" s="46"/>
      <c r="P57" s="46"/>
      <c r="Q57" s="46"/>
      <c r="S57" s="52"/>
      <c r="T57" s="53"/>
    </row>
    <row r="58" spans="2:20">
      <c r="H58" s="47" t="s">
        <v>29</v>
      </c>
      <c r="I58" s="47" t="s">
        <v>30</v>
      </c>
      <c r="J58" s="47" t="s">
        <v>31</v>
      </c>
      <c r="K58" s="48"/>
      <c r="L58" s="54"/>
      <c r="M58" s="55"/>
      <c r="N58" s="54"/>
      <c r="O58" s="55"/>
      <c r="P58" s="54"/>
      <c r="Q58" s="55"/>
      <c r="S58" s="52"/>
      <c r="T58" s="53"/>
    </row>
    <row r="59" spans="2:20">
      <c r="H59" s="49" t="s">
        <v>35</v>
      </c>
      <c r="I59" s="48" t="s">
        <v>34</v>
      </c>
      <c r="J59" s="48">
        <v>2017</v>
      </c>
      <c r="K59" s="48"/>
      <c r="L59" s="54"/>
      <c r="M59" s="55"/>
      <c r="N59" s="54"/>
      <c r="O59" s="55"/>
      <c r="P59" s="54"/>
      <c r="Q59" s="55"/>
      <c r="S59" s="25"/>
      <c r="T59" s="25"/>
    </row>
    <row r="60" spans="2:20">
      <c r="H60" s="49" t="s">
        <v>36</v>
      </c>
      <c r="I60" s="48" t="s">
        <v>65</v>
      </c>
      <c r="J60" s="48">
        <v>2018</v>
      </c>
      <c r="K60" s="48"/>
      <c r="L60" s="54"/>
      <c r="M60" s="55"/>
      <c r="N60" s="54"/>
      <c r="O60" s="55"/>
      <c r="P60" s="54"/>
      <c r="Q60" s="55"/>
    </row>
    <row r="61" spans="2:20">
      <c r="H61" s="49" t="s">
        <v>37</v>
      </c>
      <c r="I61" s="48" t="s">
        <v>66</v>
      </c>
      <c r="J61" s="48">
        <v>2019</v>
      </c>
      <c r="K61" s="48"/>
      <c r="L61" s="54"/>
      <c r="M61" s="55"/>
      <c r="N61" s="54"/>
      <c r="O61" s="55"/>
      <c r="P61" s="54"/>
      <c r="Q61" s="55"/>
    </row>
    <row r="62" spans="2:20">
      <c r="H62" s="49" t="s">
        <v>38</v>
      </c>
      <c r="I62" s="48" t="s">
        <v>67</v>
      </c>
      <c r="J62" s="48">
        <v>2020</v>
      </c>
      <c r="K62" s="48"/>
      <c r="L62" s="54"/>
      <c r="M62" s="55"/>
      <c r="N62" s="54"/>
      <c r="O62" s="55"/>
      <c r="P62" s="54"/>
      <c r="Q62" s="55"/>
    </row>
    <row r="63" spans="2:20">
      <c r="H63" s="49" t="s">
        <v>39</v>
      </c>
      <c r="I63" s="48" t="s">
        <v>68</v>
      </c>
      <c r="J63" s="48">
        <v>2021</v>
      </c>
      <c r="K63" s="48"/>
      <c r="L63" s="54"/>
      <c r="M63" s="55"/>
      <c r="N63" s="54"/>
      <c r="O63" s="55"/>
      <c r="P63" s="54"/>
      <c r="Q63" s="55"/>
    </row>
    <row r="64" spans="2:20">
      <c r="H64" s="49" t="s">
        <v>40</v>
      </c>
      <c r="I64" s="48" t="s">
        <v>69</v>
      </c>
      <c r="J64" s="48">
        <v>2022</v>
      </c>
      <c r="K64" s="48"/>
      <c r="L64" s="54"/>
      <c r="M64" s="55"/>
      <c r="N64" s="54"/>
      <c r="O64" s="55"/>
      <c r="P64" s="54"/>
      <c r="Q64" s="55"/>
    </row>
    <row r="65" spans="8:17">
      <c r="H65" s="49" t="s">
        <v>41</v>
      </c>
      <c r="I65" s="48" t="s">
        <v>70</v>
      </c>
      <c r="J65" s="48">
        <v>2023</v>
      </c>
      <c r="K65" s="48"/>
      <c r="L65" s="54"/>
      <c r="M65" s="55"/>
      <c r="N65" s="54"/>
      <c r="O65" s="55"/>
      <c r="P65" s="54"/>
      <c r="Q65" s="55"/>
    </row>
    <row r="66" spans="8:17">
      <c r="H66" s="49" t="s">
        <v>42</v>
      </c>
      <c r="I66" s="48" t="s">
        <v>71</v>
      </c>
      <c r="J66" s="48">
        <v>2024</v>
      </c>
      <c r="K66" s="48"/>
      <c r="L66" s="54"/>
      <c r="M66" s="55"/>
      <c r="N66" s="54"/>
      <c r="O66" s="55"/>
      <c r="P66" s="54"/>
      <c r="Q66" s="55"/>
    </row>
    <row r="67" spans="8:17">
      <c r="H67" s="49" t="s">
        <v>43</v>
      </c>
      <c r="I67" s="48" t="s">
        <v>72</v>
      </c>
      <c r="J67" s="48">
        <v>2025</v>
      </c>
      <c r="K67" s="48"/>
      <c r="L67" s="54"/>
      <c r="M67" s="55"/>
      <c r="N67" s="54"/>
      <c r="O67" s="55"/>
      <c r="P67" s="50"/>
      <c r="Q67" s="50"/>
    </row>
    <row r="68" spans="8:17">
      <c r="H68" s="49" t="s">
        <v>44</v>
      </c>
      <c r="I68" s="48" t="s">
        <v>73</v>
      </c>
      <c r="J68" s="48">
        <v>2026</v>
      </c>
      <c r="K68" s="48"/>
      <c r="L68" s="54"/>
      <c r="M68" s="55"/>
      <c r="N68" s="54"/>
      <c r="O68" s="55"/>
      <c r="P68" s="50"/>
      <c r="Q68" s="50"/>
    </row>
    <row r="69" spans="8:17">
      <c r="H69" s="49" t="s">
        <v>45</v>
      </c>
      <c r="I69" s="48" t="s">
        <v>74</v>
      </c>
      <c r="J69" s="48">
        <v>2027</v>
      </c>
      <c r="K69" s="48"/>
      <c r="L69" s="54"/>
      <c r="M69" s="55"/>
      <c r="N69" s="50"/>
      <c r="O69" s="50"/>
      <c r="P69" s="50"/>
      <c r="Q69" s="50"/>
    </row>
    <row r="70" spans="8:17">
      <c r="H70" s="49" t="s">
        <v>46</v>
      </c>
      <c r="I70" s="48" t="s">
        <v>75</v>
      </c>
      <c r="J70" s="48">
        <v>2028</v>
      </c>
      <c r="K70" s="48"/>
      <c r="L70" s="54"/>
      <c r="M70" s="55"/>
      <c r="N70" s="50"/>
      <c r="O70" s="50"/>
      <c r="P70" s="50"/>
      <c r="Q70" s="50"/>
    </row>
    <row r="71" spans="8:17">
      <c r="H71" s="49" t="s">
        <v>47</v>
      </c>
      <c r="I71" s="48"/>
      <c r="J71" s="48"/>
      <c r="K71" s="48"/>
      <c r="L71" s="54"/>
      <c r="M71" s="55"/>
      <c r="N71" s="50"/>
      <c r="O71" s="50"/>
      <c r="P71" s="50"/>
      <c r="Q71" s="50"/>
    </row>
    <row r="72" spans="8:17">
      <c r="H72" s="49" t="s">
        <v>48</v>
      </c>
      <c r="I72" s="48"/>
      <c r="J72" s="48"/>
      <c r="K72" s="48"/>
      <c r="L72" s="54"/>
      <c r="M72" s="55"/>
      <c r="N72" s="50"/>
      <c r="O72" s="50"/>
      <c r="P72" s="50"/>
      <c r="Q72" s="50"/>
    </row>
    <row r="73" spans="8:17">
      <c r="H73" s="49" t="s">
        <v>49</v>
      </c>
      <c r="I73" s="48"/>
      <c r="J73" s="48"/>
      <c r="K73" s="48"/>
      <c r="L73" s="54"/>
      <c r="M73" s="55"/>
      <c r="N73" s="50"/>
      <c r="O73" s="50"/>
      <c r="P73" s="50"/>
      <c r="Q73" s="50"/>
    </row>
    <row r="74" spans="8:17">
      <c r="H74" s="49" t="s">
        <v>50</v>
      </c>
      <c r="I74" s="48"/>
      <c r="J74" s="48"/>
      <c r="K74" s="48"/>
      <c r="L74" s="54"/>
      <c r="M74" s="55"/>
      <c r="N74" s="50"/>
      <c r="O74" s="50"/>
      <c r="P74" s="50"/>
      <c r="Q74" s="50"/>
    </row>
    <row r="75" spans="8:17">
      <c r="H75" s="49" t="s">
        <v>51</v>
      </c>
      <c r="I75" s="48"/>
      <c r="J75" s="48"/>
      <c r="K75" s="48"/>
      <c r="L75" s="54"/>
      <c r="M75" s="55"/>
      <c r="N75" s="50"/>
      <c r="O75" s="50"/>
      <c r="P75" s="50"/>
      <c r="Q75" s="50"/>
    </row>
    <row r="76" spans="8:17">
      <c r="H76" s="49" t="s">
        <v>52</v>
      </c>
      <c r="I76" s="48"/>
      <c r="J76" s="48"/>
      <c r="K76" s="48"/>
      <c r="L76" s="54"/>
      <c r="M76" s="55"/>
      <c r="N76" s="50"/>
      <c r="O76" s="50"/>
      <c r="P76" s="50"/>
      <c r="Q76" s="50"/>
    </row>
    <row r="77" spans="8:17">
      <c r="H77" s="49" t="s">
        <v>53</v>
      </c>
      <c r="I77" s="48"/>
      <c r="J77" s="48"/>
      <c r="K77" s="48"/>
      <c r="L77" s="54"/>
      <c r="M77" s="55"/>
      <c r="N77" s="50"/>
      <c r="O77" s="50"/>
      <c r="P77" s="50"/>
      <c r="Q77" s="50"/>
    </row>
    <row r="78" spans="8:17">
      <c r="H78" s="49" t="s">
        <v>54</v>
      </c>
      <c r="I78" s="48"/>
      <c r="J78" s="48"/>
      <c r="K78" s="48"/>
      <c r="L78" s="54"/>
      <c r="M78" s="55"/>
      <c r="N78" s="50"/>
      <c r="O78" s="50"/>
      <c r="P78" s="50"/>
      <c r="Q78" s="50"/>
    </row>
    <row r="79" spans="8:17">
      <c r="H79" s="49" t="s">
        <v>55</v>
      </c>
      <c r="I79" s="48"/>
      <c r="J79" s="48"/>
      <c r="K79" s="48"/>
      <c r="L79" s="54"/>
      <c r="M79" s="55"/>
      <c r="N79" s="50"/>
      <c r="O79" s="50"/>
      <c r="P79" s="50"/>
      <c r="Q79" s="50"/>
    </row>
    <row r="80" spans="8:17">
      <c r="H80" s="49" t="s">
        <v>56</v>
      </c>
      <c r="I80" s="48"/>
      <c r="J80" s="48"/>
      <c r="K80" s="48"/>
      <c r="L80" s="54"/>
      <c r="M80" s="55"/>
      <c r="N80" s="50"/>
      <c r="O80" s="50"/>
      <c r="P80" s="50"/>
      <c r="Q80" s="50"/>
    </row>
    <row r="81" spans="8:17">
      <c r="H81" s="49" t="s">
        <v>57</v>
      </c>
      <c r="I81" s="48"/>
      <c r="J81" s="48"/>
      <c r="K81" s="48"/>
      <c r="L81" s="54"/>
      <c r="M81" s="55"/>
      <c r="N81" s="50"/>
      <c r="O81" s="50"/>
      <c r="P81" s="50"/>
      <c r="Q81" s="50"/>
    </row>
    <row r="82" spans="8:17">
      <c r="H82" s="49" t="s">
        <v>58</v>
      </c>
      <c r="I82" s="48"/>
      <c r="J82" s="48"/>
      <c r="K82" s="48"/>
      <c r="L82" s="54"/>
      <c r="M82" s="55"/>
      <c r="N82" s="50"/>
      <c r="O82" s="50"/>
      <c r="P82" s="50"/>
      <c r="Q82" s="50"/>
    </row>
    <row r="83" spans="8:17">
      <c r="H83" s="49" t="s">
        <v>33</v>
      </c>
      <c r="I83" s="48"/>
      <c r="J83" s="48"/>
      <c r="K83" s="48"/>
      <c r="L83" s="54"/>
      <c r="M83" s="55"/>
      <c r="N83" s="50"/>
      <c r="O83" s="50"/>
      <c r="P83" s="50"/>
      <c r="Q83" s="50"/>
    </row>
    <row r="84" spans="8:17">
      <c r="H84" s="49" t="s">
        <v>59</v>
      </c>
      <c r="I84" s="48"/>
      <c r="J84" s="48"/>
      <c r="K84" s="48"/>
      <c r="L84" s="54"/>
      <c r="M84" s="55"/>
      <c r="N84" s="50"/>
      <c r="O84" s="50"/>
      <c r="P84" s="50"/>
      <c r="Q84" s="50"/>
    </row>
    <row r="85" spans="8:17">
      <c r="H85" s="49" t="s">
        <v>60</v>
      </c>
      <c r="I85" s="48"/>
      <c r="J85" s="48"/>
      <c r="K85" s="48"/>
      <c r="L85" s="54"/>
      <c r="M85" s="55"/>
      <c r="N85" s="50"/>
      <c r="O85" s="50"/>
      <c r="P85" s="50"/>
      <c r="Q85" s="50"/>
    </row>
    <row r="86" spans="8:17">
      <c r="H86" s="49" t="s">
        <v>61</v>
      </c>
      <c r="I86" s="48"/>
      <c r="J86" s="48"/>
      <c r="K86" s="48"/>
      <c r="L86" s="54"/>
      <c r="M86" s="55"/>
      <c r="N86" s="50"/>
      <c r="O86" s="50"/>
      <c r="P86" s="50"/>
      <c r="Q86" s="50"/>
    </row>
    <row r="87" spans="8:17">
      <c r="H87" s="49" t="s">
        <v>62</v>
      </c>
      <c r="I87" s="48"/>
      <c r="J87" s="48"/>
      <c r="K87" s="48"/>
      <c r="L87" s="50"/>
      <c r="M87" s="50"/>
      <c r="N87" s="50"/>
      <c r="O87" s="50"/>
      <c r="P87" s="50"/>
      <c r="Q87" s="50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59" priority="1" operator="lessThan">
      <formula>70</formula>
    </cfRule>
    <cfRule type="cellIs" dxfId="58" priority="2" operator="between">
      <formula>89</formula>
      <formula>70</formula>
    </cfRule>
    <cfRule type="cellIs" dxfId="57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37"/>
  <sheetViews>
    <sheetView tabSelected="1" topLeftCell="A10" zoomScale="73" zoomScaleNormal="73" workbookViewId="0">
      <selection activeCell="G37" sqref="G37"/>
    </sheetView>
  </sheetViews>
  <sheetFormatPr baseColWidth="10" defaultRowHeight="15"/>
  <cols>
    <col min="1" max="1" width="8.7109375" style="48" customWidth="1"/>
    <col min="2" max="2" width="26" style="48" customWidth="1"/>
    <col min="3" max="4" width="7.7109375" style="48" customWidth="1"/>
    <col min="5" max="6" width="26" style="48" customWidth="1"/>
    <col min="7" max="16384" width="11.42578125" style="48"/>
  </cols>
  <sheetData>
    <row r="7" spans="1:8" ht="30.75" customHeight="1">
      <c r="A7" s="155" t="s">
        <v>115</v>
      </c>
      <c r="B7" s="156"/>
      <c r="C7" s="156"/>
      <c r="D7" s="156"/>
      <c r="E7" s="156"/>
      <c r="F7" s="156"/>
    </row>
    <row r="8" spans="1:8">
      <c r="A8" s="56"/>
      <c r="B8" s="56"/>
      <c r="C8" s="57"/>
      <c r="D8" s="58"/>
      <c r="E8" s="56"/>
      <c r="F8" s="56"/>
    </row>
    <row r="10" spans="1:8" ht="15.75" thickBot="1"/>
    <row r="11" spans="1:8" ht="48" thickBot="1">
      <c r="A11" s="59" t="s">
        <v>13</v>
      </c>
      <c r="B11" s="157" t="s">
        <v>76</v>
      </c>
      <c r="C11" s="158"/>
      <c r="D11" s="158"/>
      <c r="E11" s="159"/>
      <c r="F11" s="60" t="s">
        <v>86</v>
      </c>
    </row>
    <row r="12" spans="1:8" ht="15.75">
      <c r="A12" s="61">
        <v>1</v>
      </c>
      <c r="B12" s="160" t="s">
        <v>77</v>
      </c>
      <c r="C12" s="160"/>
      <c r="D12" s="160"/>
      <c r="E12" s="160"/>
      <c r="F12" s="62">
        <f>'URGENCIAS '!C45</f>
        <v>78</v>
      </c>
    </row>
    <row r="13" spans="1:8" ht="15.75">
      <c r="A13" s="63">
        <f>A12+1</f>
        <v>2</v>
      </c>
      <c r="B13" s="154" t="s">
        <v>80</v>
      </c>
      <c r="C13" s="154"/>
      <c r="D13" s="154"/>
      <c r="E13" s="154"/>
      <c r="F13" s="64">
        <f>'OBSERVACIÓN '!C45</f>
        <v>81</v>
      </c>
    </row>
    <row r="14" spans="1:8" ht="15.75">
      <c r="A14" s="63">
        <f t="shared" ref="A14:A16" si="0">A13+1</f>
        <v>3</v>
      </c>
      <c r="B14" s="154" t="s">
        <v>85</v>
      </c>
      <c r="C14" s="154"/>
      <c r="D14" s="154"/>
      <c r="E14" s="154"/>
      <c r="F14" s="64">
        <f>'SALAS DE CIRUGÍA '!C45</f>
        <v>94</v>
      </c>
    </row>
    <row r="15" spans="1:8" ht="15.75">
      <c r="A15" s="63">
        <f t="shared" si="0"/>
        <v>4</v>
      </c>
      <c r="B15" s="154" t="s">
        <v>78</v>
      </c>
      <c r="C15" s="154"/>
      <c r="D15" s="154"/>
      <c r="E15" s="154"/>
      <c r="F15" s="64">
        <f>'SALA DE PARTOS '!C45</f>
        <v>92</v>
      </c>
    </row>
    <row r="16" spans="1:8" ht="18">
      <c r="A16" s="63">
        <f t="shared" si="0"/>
        <v>5</v>
      </c>
      <c r="B16" s="154" t="s">
        <v>84</v>
      </c>
      <c r="C16" s="154"/>
      <c r="D16" s="154"/>
      <c r="E16" s="167"/>
      <c r="F16" s="99">
        <f>'PEDIATRÍA '!C45</f>
        <v>84</v>
      </c>
      <c r="G16" s="98"/>
      <c r="H16" s="87"/>
    </row>
    <row r="17" spans="1:8" ht="18">
      <c r="A17" s="63">
        <v>6</v>
      </c>
      <c r="B17" s="167" t="s">
        <v>131</v>
      </c>
      <c r="C17" s="170"/>
      <c r="D17" s="170"/>
      <c r="E17" s="171"/>
      <c r="F17" s="99">
        <f>'UCI NEONATAL'!C45</f>
        <v>95</v>
      </c>
      <c r="G17" s="87"/>
      <c r="H17" s="87"/>
    </row>
    <row r="18" spans="1:8" ht="18">
      <c r="A18" s="63">
        <v>7</v>
      </c>
      <c r="B18" s="167" t="s">
        <v>132</v>
      </c>
      <c r="C18" s="170"/>
      <c r="D18" s="170"/>
      <c r="E18" s="171"/>
      <c r="F18" s="99">
        <f>'UCI ADULTOS'!C45</f>
        <v>89</v>
      </c>
      <c r="G18" s="87"/>
      <c r="H18" s="87"/>
    </row>
    <row r="19" spans="1:8" ht="15.75">
      <c r="A19" s="63">
        <v>8</v>
      </c>
      <c r="B19" s="154" t="s">
        <v>118</v>
      </c>
      <c r="C19" s="154"/>
      <c r="D19" s="154"/>
      <c r="E19" s="154"/>
      <c r="F19" s="99">
        <f>'VACUNACIÓN '!C45</f>
        <v>96</v>
      </c>
    </row>
    <row r="20" spans="1:8" ht="15.75">
      <c r="A20" s="63">
        <v>9</v>
      </c>
      <c r="B20" s="168" t="s">
        <v>134</v>
      </c>
      <c r="C20" s="168"/>
      <c r="D20" s="168"/>
      <c r="E20" s="168"/>
      <c r="F20" s="64">
        <f>'HOSPITALIZACIÓN H1 AISLAMIENTO'!C45</f>
        <v>92</v>
      </c>
    </row>
    <row r="21" spans="1:8" ht="15.75">
      <c r="A21" s="63">
        <v>10</v>
      </c>
      <c r="B21" s="174" t="s">
        <v>142</v>
      </c>
      <c r="C21" s="175"/>
      <c r="D21" s="175"/>
      <c r="E21" s="176"/>
      <c r="F21" s="96">
        <f>'HOSPITALIZACION H1 - B'!C45</f>
        <v>92</v>
      </c>
    </row>
    <row r="22" spans="1:8" ht="15.75">
      <c r="A22" s="63">
        <v>11</v>
      </c>
      <c r="B22" s="154" t="s">
        <v>83</v>
      </c>
      <c r="C22" s="154"/>
      <c r="D22" s="154"/>
      <c r="E22" s="154"/>
      <c r="F22" s="96">
        <f>'HOSPITALIZACIÓN H2'!C45</f>
        <v>94</v>
      </c>
    </row>
    <row r="23" spans="1:8" ht="15.75">
      <c r="A23" s="63">
        <v>12</v>
      </c>
      <c r="B23" s="169" t="s">
        <v>82</v>
      </c>
      <c r="C23" s="169"/>
      <c r="D23" s="169"/>
      <c r="E23" s="169"/>
      <c r="F23" s="64">
        <f>'HOSPITALIZACIÓN H3'!C45</f>
        <v>96</v>
      </c>
    </row>
    <row r="24" spans="1:8" ht="15.75">
      <c r="A24" s="63">
        <v>13</v>
      </c>
      <c r="B24" s="167" t="s">
        <v>79</v>
      </c>
      <c r="C24" s="170"/>
      <c r="D24" s="170"/>
      <c r="E24" s="171"/>
      <c r="F24" s="64">
        <f>'CONSULTA EXTERNA '!C45</f>
        <v>87</v>
      </c>
    </row>
    <row r="25" spans="1:8" ht="15.75">
      <c r="A25" s="63">
        <v>14</v>
      </c>
      <c r="B25" s="167" t="s">
        <v>133</v>
      </c>
      <c r="C25" s="170"/>
      <c r="D25" s="170"/>
      <c r="E25" s="171"/>
      <c r="F25" s="64">
        <f>'CENTRO INTEGRAL DE TERAPIAS'!C45</f>
        <v>92</v>
      </c>
    </row>
    <row r="26" spans="1:8" ht="15.75">
      <c r="A26" s="63">
        <v>15</v>
      </c>
      <c r="B26" s="172" t="s">
        <v>81</v>
      </c>
      <c r="C26" s="172"/>
      <c r="D26" s="172"/>
      <c r="E26" s="172"/>
      <c r="F26" s="64">
        <f>'LABORATORIO CLÍNICO '!C45</f>
        <v>92</v>
      </c>
    </row>
    <row r="27" spans="1:8" ht="15.75">
      <c r="A27" s="63">
        <v>16</v>
      </c>
      <c r="B27" s="173" t="s">
        <v>155</v>
      </c>
      <c r="C27" s="173"/>
      <c r="D27" s="173"/>
      <c r="E27" s="173"/>
      <c r="F27" s="64">
        <f>'UNIDAD PRETRANSFUSIONAL'!C45</f>
        <v>100</v>
      </c>
    </row>
    <row r="28" spans="1:8" ht="15.75">
      <c r="A28" s="63">
        <v>17</v>
      </c>
      <c r="B28" s="154" t="s">
        <v>119</v>
      </c>
      <c r="C28" s="154"/>
      <c r="D28" s="154"/>
      <c r="E28" s="154"/>
      <c r="F28" s="64">
        <f>'IMAGENES DIAGNOSTICAS '!C45</f>
        <v>96</v>
      </c>
      <c r="G28" s="91"/>
    </row>
    <row r="29" spans="1:8" ht="15.75">
      <c r="A29" s="63">
        <v>18</v>
      </c>
      <c r="B29" s="161" t="s">
        <v>123</v>
      </c>
      <c r="C29" s="162"/>
      <c r="D29" s="162"/>
      <c r="E29" s="163"/>
      <c r="F29" s="65">
        <f>'SALA DE ESPERA ENTRADA PRINCIPA'!C45</f>
        <v>92</v>
      </c>
    </row>
    <row r="30" spans="1:8" ht="16.5" thickBot="1">
      <c r="A30" s="63">
        <v>19</v>
      </c>
      <c r="B30" s="164" t="s">
        <v>124</v>
      </c>
      <c r="C30" s="165"/>
      <c r="D30" s="165"/>
      <c r="E30" s="166"/>
      <c r="F30" s="65">
        <f>'SALA DE ESPERA CIRUGÍA'!C45</f>
        <v>100</v>
      </c>
    </row>
    <row r="31" spans="1:8" ht="30.75" customHeight="1">
      <c r="A31" s="114"/>
      <c r="B31" s="180" t="s">
        <v>116</v>
      </c>
      <c r="C31" s="180"/>
      <c r="D31" s="180"/>
      <c r="E31" s="181"/>
      <c r="F31" s="92">
        <f>AVERAGE(F12:F30)</f>
        <v>91.684210526315795</v>
      </c>
    </row>
    <row r="32" spans="1:8" ht="31.5" customHeight="1" thickBot="1">
      <c r="A32" s="66"/>
      <c r="B32" s="182" t="s">
        <v>117</v>
      </c>
      <c r="C32" s="182"/>
      <c r="D32" s="182"/>
      <c r="E32" s="183"/>
      <c r="F32" s="67">
        <f>100-F31</f>
        <v>8.3157894736842053</v>
      </c>
    </row>
    <row r="34" spans="3:5">
      <c r="C34" s="184" t="s">
        <v>3</v>
      </c>
      <c r="D34" s="185"/>
      <c r="E34" s="186"/>
    </row>
    <row r="35" spans="3:5">
      <c r="C35" s="187" t="s">
        <v>10</v>
      </c>
      <c r="D35" s="188"/>
      <c r="E35" s="189"/>
    </row>
    <row r="36" spans="3:5">
      <c r="C36" s="190" t="s">
        <v>9</v>
      </c>
      <c r="D36" s="191"/>
      <c r="E36" s="192"/>
    </row>
    <row r="37" spans="3:5">
      <c r="C37" s="177" t="s">
        <v>8</v>
      </c>
      <c r="D37" s="178"/>
      <c r="E37" s="179"/>
    </row>
  </sheetData>
  <mergeCells count="27">
    <mergeCell ref="C37:E37"/>
    <mergeCell ref="B31:E31"/>
    <mergeCell ref="B32:E32"/>
    <mergeCell ref="C34:E34"/>
    <mergeCell ref="C35:E35"/>
    <mergeCell ref="C36:E36"/>
    <mergeCell ref="B29:E29"/>
    <mergeCell ref="B30:E30"/>
    <mergeCell ref="B16:E16"/>
    <mergeCell ref="B19:E19"/>
    <mergeCell ref="B20:E20"/>
    <mergeCell ref="B22:E22"/>
    <mergeCell ref="B23:E23"/>
    <mergeCell ref="B24:E24"/>
    <mergeCell ref="B26:E26"/>
    <mergeCell ref="B27:E27"/>
    <mergeCell ref="B28:E28"/>
    <mergeCell ref="B17:E17"/>
    <mergeCell ref="B25:E25"/>
    <mergeCell ref="B18:E18"/>
    <mergeCell ref="B21:E21"/>
    <mergeCell ref="B15:E15"/>
    <mergeCell ref="A7:F7"/>
    <mergeCell ref="B11:E11"/>
    <mergeCell ref="B12:E12"/>
    <mergeCell ref="B13:E13"/>
    <mergeCell ref="B14:E14"/>
  </mergeCells>
  <conditionalFormatting sqref="F12:F15 F20:F31">
    <cfRule type="cellIs" dxfId="5" priority="8" operator="lessThan">
      <formula>70</formula>
    </cfRule>
    <cfRule type="cellIs" dxfId="4" priority="9" operator="between">
      <formula>89</formula>
      <formula>70</formula>
    </cfRule>
    <cfRule type="cellIs" dxfId="3" priority="10" operator="between">
      <formula>90</formula>
      <formula>100</formula>
    </cfRule>
  </conditionalFormatting>
  <conditionalFormatting sqref="F16:F19">
    <cfRule type="cellIs" dxfId="2" priority="11" operator="lessThan">
      <formula>70</formula>
    </cfRule>
    <cfRule type="cellIs" dxfId="1" priority="12" operator="between">
      <formula>89</formula>
      <formula>70</formula>
    </cfRule>
    <cfRule type="cellIs" dxfId="0" priority="13" operator="between">
      <formula>90</formula>
      <formula>100</formula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7" zoomScale="80" zoomScaleNormal="80" workbookViewId="0">
      <selection activeCell="F40" sqref="F4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65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25" t="s">
        <v>87</v>
      </c>
      <c r="B7" s="125"/>
      <c r="C7" s="125"/>
      <c r="D7" s="125"/>
      <c r="E7" s="125"/>
      <c r="F7" s="125"/>
    </row>
    <row r="8" spans="1:6" ht="14.25" customHeight="1">
      <c r="A8" s="2"/>
      <c r="B8" s="88"/>
      <c r="C8" s="126" t="s">
        <v>32</v>
      </c>
      <c r="D8" s="126"/>
      <c r="E8" s="126"/>
      <c r="F8" s="88"/>
    </row>
    <row r="9" spans="1:6" ht="15.75" customHeight="1">
      <c r="A9" s="127" t="s">
        <v>21</v>
      </c>
      <c r="B9" s="127"/>
      <c r="C9" s="100" t="s">
        <v>45</v>
      </c>
      <c r="D9" s="101" t="s">
        <v>71</v>
      </c>
      <c r="E9" s="101">
        <v>2025</v>
      </c>
      <c r="F9" s="3"/>
    </row>
    <row r="10" spans="1:6" ht="15.75" customHeight="1">
      <c r="A10" s="128" t="s">
        <v>135</v>
      </c>
      <c r="B10" s="128"/>
      <c r="C10" s="4" t="s">
        <v>29</v>
      </c>
      <c r="D10" s="4" t="s">
        <v>30</v>
      </c>
      <c r="E10" s="4" t="s">
        <v>31</v>
      </c>
      <c r="F10" s="5"/>
    </row>
    <row r="11" spans="1:6">
      <c r="A11" s="89"/>
      <c r="B11" s="89"/>
      <c r="C11" s="89"/>
      <c r="D11" s="89"/>
      <c r="E11" s="89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79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79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79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107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120"/>
      <c r="F21" s="119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>
        <v>4</v>
      </c>
      <c r="D27" s="14"/>
      <c r="E27" s="9"/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/>
      <c r="D37" s="14" t="s">
        <v>143</v>
      </c>
      <c r="E37" s="9"/>
      <c r="F37" s="121" t="s">
        <v>171</v>
      </c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/>
      <c r="D41" s="19" t="s">
        <v>151</v>
      </c>
      <c r="E41" s="9"/>
      <c r="F41" s="15" t="s">
        <v>172</v>
      </c>
    </row>
    <row r="42" spans="1:17" ht="15" customHeight="1">
      <c r="A42" s="129" t="s">
        <v>6</v>
      </c>
      <c r="B42" s="130"/>
      <c r="C42" s="90">
        <f>COUNT(C13:C41)</f>
        <v>27</v>
      </c>
      <c r="D42" s="90">
        <f>COUNTIF(D13:D41,"x")</f>
        <v>2</v>
      </c>
      <c r="E42" s="90">
        <f>COUNT(E13:E41)</f>
        <v>0</v>
      </c>
      <c r="F42" s="20"/>
    </row>
    <row r="43" spans="1:17">
      <c r="A43" s="131"/>
      <c r="B43" s="132"/>
      <c r="C43" s="133">
        <f>SUM(C42:E42)</f>
        <v>29</v>
      </c>
      <c r="D43" s="134"/>
      <c r="E43" s="135"/>
      <c r="F43" s="21"/>
    </row>
    <row r="44" spans="1:17">
      <c r="A44" s="136" t="s">
        <v>7</v>
      </c>
      <c r="B44" s="136"/>
      <c r="C44" s="133">
        <f>SUM(C42+E42)</f>
        <v>27</v>
      </c>
      <c r="D44" s="134"/>
      <c r="E44" s="135"/>
      <c r="F44" s="21"/>
    </row>
    <row r="45" spans="1:17" ht="31.5" customHeight="1">
      <c r="A45" s="133" t="s">
        <v>5</v>
      </c>
      <c r="B45" s="135"/>
      <c r="C45" s="137">
        <f>SUM(C13:C41)+SUM(E13:E41)</f>
        <v>94</v>
      </c>
      <c r="D45" s="138"/>
      <c r="E45" s="13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0" t="s">
        <v>14</v>
      </c>
      <c r="C47" s="141"/>
      <c r="D47" s="141"/>
      <c r="E47" s="142"/>
      <c r="F47" s="25"/>
      <c r="H47" s="122" t="s">
        <v>18</v>
      </c>
      <c r="I47" s="123"/>
      <c r="J47" s="123"/>
      <c r="K47" s="123"/>
      <c r="L47" s="123"/>
      <c r="M47" s="123"/>
      <c r="N47" s="123"/>
      <c r="O47" s="123"/>
      <c r="P47" s="123"/>
      <c r="Q47" s="124"/>
    </row>
    <row r="48" spans="1:17" ht="15.75" customHeight="1">
      <c r="B48" s="27"/>
      <c r="C48" s="143" t="s">
        <v>3</v>
      </c>
      <c r="D48" s="143"/>
      <c r="E48" s="14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45" t="s">
        <v>10</v>
      </c>
      <c r="D49" s="145"/>
      <c r="E49" s="14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47" t="s">
        <v>9</v>
      </c>
      <c r="D50" s="147"/>
      <c r="E50" s="14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49" t="s">
        <v>8</v>
      </c>
      <c r="D51" s="149"/>
      <c r="E51" s="15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51" t="s">
        <v>149</v>
      </c>
      <c r="D55" s="151"/>
      <c r="E55" s="151"/>
      <c r="F55" s="15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51"/>
      <c r="I57" s="51"/>
      <c r="J57" s="51"/>
      <c r="K57" s="51"/>
      <c r="L57" s="51"/>
      <c r="M57" s="51"/>
      <c r="N57" s="51"/>
      <c r="O57" s="51"/>
      <c r="P57" s="51"/>
      <c r="Q57" s="51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56" priority="1" operator="lessThan">
      <formula>70</formula>
    </cfRule>
    <cfRule type="cellIs" dxfId="55" priority="2" operator="between">
      <formula>89</formula>
      <formula>70</formula>
    </cfRule>
    <cfRule type="cellIs" dxfId="54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</dataValidations>
  <pageMargins left="0.7" right="0.7" top="0.75" bottom="0.75" header="0.3" footer="0.3"/>
  <pageSetup orientation="portrait" horizontalDpi="300" verticalDpi="300" r:id="rId1"/>
  <ignoredErrors>
    <ignoredError sqref="D4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31" zoomScale="86" zoomScaleNormal="86" workbookViewId="0">
      <selection activeCell="I40" sqref="I4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73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25" t="s">
        <v>87</v>
      </c>
      <c r="B7" s="125"/>
      <c r="C7" s="125"/>
      <c r="D7" s="125"/>
      <c r="E7" s="125"/>
      <c r="F7" s="125"/>
    </row>
    <row r="8" spans="1:6" ht="14.25" customHeight="1">
      <c r="A8" s="2"/>
      <c r="B8" s="88"/>
      <c r="C8" s="126" t="s">
        <v>32</v>
      </c>
      <c r="D8" s="126"/>
      <c r="E8" s="126"/>
      <c r="F8" s="88"/>
    </row>
    <row r="9" spans="1:6" ht="15.75" customHeight="1">
      <c r="A9" s="127" t="s">
        <v>22</v>
      </c>
      <c r="B9" s="127"/>
      <c r="C9" s="100" t="s">
        <v>45</v>
      </c>
      <c r="D9" s="101" t="s">
        <v>71</v>
      </c>
      <c r="E9" s="101">
        <v>2025</v>
      </c>
      <c r="F9" s="3"/>
    </row>
    <row r="10" spans="1:6" ht="15.75" customHeight="1">
      <c r="A10" s="128" t="s">
        <v>137</v>
      </c>
      <c r="B10" s="128"/>
      <c r="C10" s="4" t="s">
        <v>29</v>
      </c>
      <c r="D10" s="4" t="s">
        <v>30</v>
      </c>
      <c r="E10" s="4" t="s">
        <v>31</v>
      </c>
      <c r="F10" s="5"/>
    </row>
    <row r="11" spans="1:6">
      <c r="A11" s="89"/>
      <c r="B11" s="89"/>
      <c r="C11" s="89"/>
      <c r="D11" s="89"/>
      <c r="E11" s="89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79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48.75" customHeight="1">
      <c r="A20" s="71">
        <f t="shared" si="0"/>
        <v>8</v>
      </c>
      <c r="B20" s="10" t="s">
        <v>94</v>
      </c>
      <c r="C20" s="14">
        <v>2</v>
      </c>
      <c r="D20" s="14"/>
      <c r="E20" s="9"/>
      <c r="F20" s="118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15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>
        <v>4</v>
      </c>
      <c r="D27" s="14"/>
      <c r="E27" s="9"/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30">
      <c r="A31" s="71">
        <f t="shared" si="0"/>
        <v>19</v>
      </c>
      <c r="B31" s="10" t="s">
        <v>104</v>
      </c>
      <c r="C31" s="14"/>
      <c r="D31" s="14" t="s">
        <v>151</v>
      </c>
      <c r="E31" s="9"/>
      <c r="F31" s="83" t="s">
        <v>156</v>
      </c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/>
      <c r="D41" s="19" t="s">
        <v>151</v>
      </c>
      <c r="E41" s="9"/>
      <c r="F41" s="15" t="s">
        <v>170</v>
      </c>
    </row>
    <row r="42" spans="1:17" ht="15" customHeight="1">
      <c r="A42" s="129" t="s">
        <v>6</v>
      </c>
      <c r="B42" s="130"/>
      <c r="C42" s="90">
        <f>COUNT(C13:C41)</f>
        <v>27</v>
      </c>
      <c r="D42" s="90">
        <f>COUNTIF(D13:D41,"X")</f>
        <v>2</v>
      </c>
      <c r="E42" s="90">
        <f>COUNT(E13:E41)</f>
        <v>0</v>
      </c>
      <c r="F42" s="20"/>
    </row>
    <row r="43" spans="1:17">
      <c r="A43" s="131"/>
      <c r="B43" s="132"/>
      <c r="C43" s="133">
        <f>SUM(C42:E42)</f>
        <v>29</v>
      </c>
      <c r="D43" s="134"/>
      <c r="E43" s="135"/>
      <c r="F43" s="21"/>
    </row>
    <row r="44" spans="1:17">
      <c r="A44" s="136" t="s">
        <v>7</v>
      </c>
      <c r="B44" s="136"/>
      <c r="C44" s="133">
        <f>SUM(C42+E42)</f>
        <v>27</v>
      </c>
      <c r="D44" s="134"/>
      <c r="E44" s="135"/>
      <c r="F44" s="21"/>
    </row>
    <row r="45" spans="1:17" ht="31.5" customHeight="1">
      <c r="A45" s="133" t="s">
        <v>5</v>
      </c>
      <c r="B45" s="135"/>
      <c r="C45" s="137">
        <f>SUM(C13:C41)+SUM(E13:E41)</f>
        <v>92</v>
      </c>
      <c r="D45" s="138"/>
      <c r="E45" s="13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0" t="s">
        <v>14</v>
      </c>
      <c r="C47" s="141"/>
      <c r="D47" s="141"/>
      <c r="E47" s="142"/>
      <c r="F47" s="25"/>
      <c r="H47" s="122" t="s">
        <v>18</v>
      </c>
      <c r="I47" s="123"/>
      <c r="J47" s="123"/>
      <c r="K47" s="123"/>
      <c r="L47" s="123"/>
      <c r="M47" s="123"/>
      <c r="N47" s="123"/>
      <c r="O47" s="123"/>
      <c r="P47" s="123"/>
      <c r="Q47" s="124"/>
    </row>
    <row r="48" spans="1:17" ht="15.75" customHeight="1">
      <c r="B48" s="27"/>
      <c r="C48" s="143" t="s">
        <v>3</v>
      </c>
      <c r="D48" s="143"/>
      <c r="E48" s="14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45" t="s">
        <v>10</v>
      </c>
      <c r="D49" s="145"/>
      <c r="E49" s="14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47" t="s">
        <v>9</v>
      </c>
      <c r="D50" s="147"/>
      <c r="E50" s="14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49" t="s">
        <v>8</v>
      </c>
      <c r="D51" s="149"/>
      <c r="E51" s="15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51" t="s">
        <v>149</v>
      </c>
      <c r="D55" s="151"/>
      <c r="E55" s="151"/>
      <c r="F55" s="15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53" priority="1" operator="lessThan">
      <formula>70</formula>
    </cfRule>
    <cfRule type="cellIs" dxfId="52" priority="2" operator="between">
      <formula>89</formula>
      <formula>70</formula>
    </cfRule>
    <cfRule type="cellIs" dxfId="51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paperSize="9" orientation="landscape" horizontalDpi="300" verticalDpi="300" r:id="rId1"/>
  <ignoredErrors>
    <ignoredError sqref="D42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22" zoomScale="90" zoomScaleNormal="90" workbookViewId="0">
      <selection activeCell="F31" sqref="F31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7.85546875" style="1" customWidth="1"/>
    <col min="7" max="7" width="12.42578125" style="1" customWidth="1"/>
    <col min="8" max="8" width="4.140625" style="1" bestFit="1" customWidth="1"/>
    <col min="9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25" t="s">
        <v>87</v>
      </c>
      <c r="B7" s="125"/>
      <c r="C7" s="125"/>
      <c r="D7" s="125"/>
      <c r="E7" s="125"/>
      <c r="F7" s="125"/>
    </row>
    <row r="8" spans="1:6" ht="14.25" customHeight="1">
      <c r="A8" s="2"/>
      <c r="B8" s="76"/>
      <c r="C8" s="126" t="s">
        <v>32</v>
      </c>
      <c r="D8" s="126"/>
      <c r="E8" s="126"/>
      <c r="F8" s="76"/>
    </row>
    <row r="9" spans="1:6" ht="15.75" customHeight="1">
      <c r="A9" s="127" t="s">
        <v>23</v>
      </c>
      <c r="B9" s="127"/>
      <c r="C9" s="100" t="s">
        <v>45</v>
      </c>
      <c r="D9" s="101" t="s">
        <v>71</v>
      </c>
      <c r="E9" s="101">
        <v>2025</v>
      </c>
      <c r="F9" s="3"/>
    </row>
    <row r="10" spans="1:6" ht="15.75" customHeight="1">
      <c r="A10" s="128" t="s">
        <v>137</v>
      </c>
      <c r="B10" s="12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107"/>
    </row>
    <row r="21" spans="1:6" ht="26.25" customHeight="1">
      <c r="A21" s="71">
        <f t="shared" si="0"/>
        <v>9</v>
      </c>
      <c r="B21" s="13" t="s">
        <v>95</v>
      </c>
      <c r="C21" s="14"/>
      <c r="D21" s="14" t="s">
        <v>143</v>
      </c>
      <c r="E21" s="9"/>
      <c r="F21" s="79" t="s">
        <v>144</v>
      </c>
    </row>
    <row r="22" spans="1:6" ht="25.5">
      <c r="A22" s="71">
        <f t="shared" si="0"/>
        <v>10</v>
      </c>
      <c r="B22" s="16" t="s">
        <v>96</v>
      </c>
      <c r="C22" s="14"/>
      <c r="D22" s="14" t="s">
        <v>151</v>
      </c>
      <c r="E22" s="9"/>
      <c r="F22" s="15" t="s">
        <v>153</v>
      </c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30">
      <c r="A31" s="71">
        <f t="shared" si="0"/>
        <v>19</v>
      </c>
      <c r="B31" s="10" t="s">
        <v>104</v>
      </c>
      <c r="C31" s="14"/>
      <c r="D31" s="14" t="s">
        <v>151</v>
      </c>
      <c r="E31" s="9"/>
      <c r="F31" s="83" t="s">
        <v>156</v>
      </c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54.75" customHeight="1">
      <c r="A41" s="71">
        <f t="shared" si="0"/>
        <v>29</v>
      </c>
      <c r="B41" s="13" t="s">
        <v>112</v>
      </c>
      <c r="C41" s="19"/>
      <c r="D41" s="19" t="s">
        <v>151</v>
      </c>
      <c r="E41" s="9"/>
      <c r="F41" s="86" t="s">
        <v>157</v>
      </c>
    </row>
    <row r="42" spans="1:17" ht="15" customHeight="1">
      <c r="A42" s="129" t="s">
        <v>6</v>
      </c>
      <c r="B42" s="130"/>
      <c r="C42" s="77">
        <f>COUNT(C13:C41)</f>
        <v>24</v>
      </c>
      <c r="D42" s="77">
        <f>COUNTIF(D13:D41,"x")</f>
        <v>4</v>
      </c>
      <c r="E42" s="77">
        <f>COUNT(E13:E41)</f>
        <v>1</v>
      </c>
      <c r="F42" s="82"/>
    </row>
    <row r="43" spans="1:17">
      <c r="A43" s="131"/>
      <c r="B43" s="132"/>
      <c r="C43" s="133">
        <f>SUM(C42:E42)</f>
        <v>29</v>
      </c>
      <c r="D43" s="134"/>
      <c r="E43" s="135"/>
      <c r="F43" s="80"/>
    </row>
    <row r="44" spans="1:17">
      <c r="A44" s="136" t="s">
        <v>7</v>
      </c>
      <c r="B44" s="136"/>
      <c r="C44" s="133">
        <f>SUM(C42+E42)</f>
        <v>25</v>
      </c>
      <c r="D44" s="134"/>
      <c r="E44" s="135"/>
      <c r="F44" s="80"/>
    </row>
    <row r="45" spans="1:17" ht="31.5" customHeight="1">
      <c r="A45" s="133" t="s">
        <v>5</v>
      </c>
      <c r="B45" s="135"/>
      <c r="C45" s="137">
        <f>SUM(C13:C41)+SUM(E13:E41)</f>
        <v>84</v>
      </c>
      <c r="D45" s="138"/>
      <c r="E45" s="139"/>
      <c r="F45" s="81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0" t="s">
        <v>14</v>
      </c>
      <c r="C47" s="141"/>
      <c r="D47" s="141"/>
      <c r="E47" s="142"/>
      <c r="F47" s="25"/>
      <c r="H47" s="122" t="s">
        <v>18</v>
      </c>
      <c r="I47" s="123"/>
      <c r="J47" s="123"/>
      <c r="K47" s="123"/>
      <c r="L47" s="123"/>
      <c r="M47" s="123"/>
      <c r="N47" s="123"/>
      <c r="O47" s="123"/>
      <c r="P47" s="123"/>
      <c r="Q47" s="124"/>
    </row>
    <row r="48" spans="1:17" ht="15.75" customHeight="1">
      <c r="B48" s="27"/>
      <c r="C48" s="143" t="s">
        <v>3</v>
      </c>
      <c r="D48" s="143"/>
      <c r="E48" s="14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45" t="s">
        <v>10</v>
      </c>
      <c r="D49" s="145"/>
      <c r="E49" s="14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47" t="s">
        <v>9</v>
      </c>
      <c r="D50" s="147"/>
      <c r="E50" s="14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49" t="s">
        <v>8</v>
      </c>
      <c r="D51" s="149"/>
      <c r="E51" s="15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51" t="s">
        <v>149</v>
      </c>
      <c r="D55" s="151"/>
      <c r="E55" s="151"/>
      <c r="F55" s="15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50" priority="1" operator="lessThan">
      <formula>70</formula>
    </cfRule>
    <cfRule type="cellIs" dxfId="49" priority="2" operator="between">
      <formula>89</formula>
      <formula>70</formula>
    </cfRule>
    <cfRule type="cellIs" dxfId="48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22" workbookViewId="0">
      <selection activeCell="I27" sqref="I27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25" t="s">
        <v>87</v>
      </c>
      <c r="B7" s="125"/>
      <c r="C7" s="125"/>
      <c r="D7" s="125"/>
      <c r="E7" s="125"/>
      <c r="F7" s="125"/>
    </row>
    <row r="8" spans="1:6" ht="14.25" customHeight="1">
      <c r="A8" s="2"/>
      <c r="B8" s="104"/>
      <c r="C8" s="126" t="s">
        <v>32</v>
      </c>
      <c r="D8" s="126"/>
      <c r="E8" s="126"/>
      <c r="F8" s="104"/>
    </row>
    <row r="9" spans="1:6" ht="15.75" customHeight="1">
      <c r="A9" s="127" t="s">
        <v>128</v>
      </c>
      <c r="B9" s="127"/>
      <c r="C9" s="100" t="s">
        <v>45</v>
      </c>
      <c r="D9" s="101" t="s">
        <v>71</v>
      </c>
      <c r="E9" s="101">
        <v>2025</v>
      </c>
      <c r="F9" s="3"/>
    </row>
    <row r="10" spans="1:6" ht="15.75" customHeight="1">
      <c r="A10" s="128" t="s">
        <v>137</v>
      </c>
      <c r="B10" s="128"/>
      <c r="C10" s="4" t="s">
        <v>29</v>
      </c>
      <c r="D10" s="4" t="s">
        <v>30</v>
      </c>
      <c r="E10" s="4" t="s">
        <v>31</v>
      </c>
      <c r="F10" s="5"/>
    </row>
    <row r="11" spans="1:6">
      <c r="A11" s="105"/>
      <c r="B11" s="105"/>
      <c r="C11" s="105"/>
      <c r="D11" s="105"/>
      <c r="E11" s="105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15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79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104</v>
      </c>
      <c r="C31" s="14">
        <v>4</v>
      </c>
      <c r="D31" s="14"/>
      <c r="E31" s="9"/>
      <c r="F31" s="15"/>
    </row>
    <row r="32" spans="1:6" ht="30">
      <c r="A32" s="71">
        <f t="shared" si="0"/>
        <v>20</v>
      </c>
      <c r="B32" s="10" t="s">
        <v>105</v>
      </c>
      <c r="C32" s="14"/>
      <c r="D32" s="14" t="s">
        <v>151</v>
      </c>
      <c r="E32" s="9"/>
      <c r="F32" s="83" t="s">
        <v>175</v>
      </c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15"/>
    </row>
    <row r="42" spans="1:17" ht="15" customHeight="1">
      <c r="A42" s="129" t="s">
        <v>6</v>
      </c>
      <c r="B42" s="130"/>
      <c r="C42" s="106">
        <f>COUNT(C13:C41)</f>
        <v>27</v>
      </c>
      <c r="D42" s="106">
        <f>COUNTIF(D13:D41,"x")</f>
        <v>1</v>
      </c>
      <c r="E42" s="106">
        <f>COUNT(E13:E41)</f>
        <v>1</v>
      </c>
      <c r="F42" s="82"/>
    </row>
    <row r="43" spans="1:17">
      <c r="A43" s="131"/>
      <c r="B43" s="132"/>
      <c r="C43" s="133">
        <f>SUM(C42:E42)</f>
        <v>29</v>
      </c>
      <c r="D43" s="134"/>
      <c r="E43" s="135"/>
      <c r="F43" s="80"/>
    </row>
    <row r="44" spans="1:17">
      <c r="A44" s="136" t="s">
        <v>7</v>
      </c>
      <c r="B44" s="136"/>
      <c r="C44" s="133">
        <f>SUM(C42+E42)</f>
        <v>28</v>
      </c>
      <c r="D44" s="134"/>
      <c r="E44" s="135"/>
      <c r="F44" s="80"/>
    </row>
    <row r="45" spans="1:17" ht="31.5" customHeight="1">
      <c r="A45" s="133" t="s">
        <v>5</v>
      </c>
      <c r="B45" s="135"/>
      <c r="C45" s="137">
        <f>SUM(C13:C41)+SUM(E13:E41)</f>
        <v>95</v>
      </c>
      <c r="D45" s="138"/>
      <c r="E45" s="139"/>
      <c r="F45" s="81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0" t="s">
        <v>14</v>
      </c>
      <c r="C47" s="141"/>
      <c r="D47" s="141"/>
      <c r="E47" s="142"/>
      <c r="F47" s="25"/>
      <c r="H47" s="122" t="s">
        <v>18</v>
      </c>
      <c r="I47" s="123"/>
      <c r="J47" s="123"/>
      <c r="K47" s="123"/>
      <c r="L47" s="123"/>
      <c r="M47" s="123"/>
      <c r="N47" s="123"/>
      <c r="O47" s="123"/>
      <c r="P47" s="123"/>
      <c r="Q47" s="124"/>
    </row>
    <row r="48" spans="1:17" ht="15.75" customHeight="1">
      <c r="B48" s="27"/>
      <c r="C48" s="143" t="s">
        <v>3</v>
      </c>
      <c r="D48" s="143"/>
      <c r="E48" s="14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45" t="s">
        <v>10</v>
      </c>
      <c r="D49" s="145"/>
      <c r="E49" s="14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47" t="s">
        <v>9</v>
      </c>
      <c r="D50" s="147"/>
      <c r="E50" s="14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49" t="s">
        <v>8</v>
      </c>
      <c r="D51" s="149"/>
      <c r="E51" s="15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51" t="s">
        <v>149</v>
      </c>
      <c r="D55" s="151"/>
      <c r="E55" s="151"/>
      <c r="F55" s="15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47" priority="1" operator="lessThan">
      <formula>70</formula>
    </cfRule>
    <cfRule type="cellIs" dxfId="46" priority="2" operator="between">
      <formula>89</formula>
      <formula>70</formula>
    </cfRule>
    <cfRule type="cellIs" dxfId="45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28" workbookViewId="0">
      <selection activeCell="F31" sqref="F31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4" width="9.42578125" style="32" customWidth="1"/>
    <col min="5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25" t="s">
        <v>87</v>
      </c>
      <c r="B7" s="125"/>
      <c r="C7" s="125"/>
      <c r="D7" s="125"/>
      <c r="E7" s="125"/>
      <c r="F7" s="125"/>
    </row>
    <row r="8" spans="1:6" ht="14.25" customHeight="1">
      <c r="A8" s="2"/>
      <c r="B8" s="104"/>
      <c r="C8" s="126" t="s">
        <v>32</v>
      </c>
      <c r="D8" s="126"/>
      <c r="E8" s="126"/>
      <c r="F8" s="104"/>
    </row>
    <row r="9" spans="1:6" ht="15.75" customHeight="1">
      <c r="A9" s="127" t="s">
        <v>129</v>
      </c>
      <c r="B9" s="127"/>
      <c r="C9" s="100" t="s">
        <v>45</v>
      </c>
      <c r="D9" s="101" t="s">
        <v>71</v>
      </c>
      <c r="E9" s="101">
        <v>2025</v>
      </c>
      <c r="F9" s="3"/>
    </row>
    <row r="10" spans="1:6" ht="15.75" customHeight="1">
      <c r="A10" s="128" t="s">
        <v>137</v>
      </c>
      <c r="B10" s="128"/>
      <c r="C10" s="4" t="s">
        <v>29</v>
      </c>
      <c r="D10" s="4" t="s">
        <v>30</v>
      </c>
      <c r="E10" s="4" t="s">
        <v>31</v>
      </c>
      <c r="F10" s="5"/>
    </row>
    <row r="11" spans="1:6">
      <c r="A11" s="105"/>
      <c r="B11" s="105"/>
      <c r="C11" s="105"/>
      <c r="D11" s="105"/>
      <c r="E11" s="105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97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79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45">
      <c r="A31" s="71">
        <f t="shared" si="0"/>
        <v>19</v>
      </c>
      <c r="B31" s="10" t="s">
        <v>104</v>
      </c>
      <c r="C31" s="14"/>
      <c r="D31" s="14" t="s">
        <v>151</v>
      </c>
      <c r="E31" s="9"/>
      <c r="F31" s="83" t="s">
        <v>156</v>
      </c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30">
      <c r="A34" s="71">
        <f t="shared" si="0"/>
        <v>22</v>
      </c>
      <c r="B34" s="10" t="s">
        <v>107</v>
      </c>
      <c r="C34" s="14"/>
      <c r="D34" s="14" t="s">
        <v>151</v>
      </c>
      <c r="E34" s="9"/>
      <c r="F34" s="83" t="s">
        <v>160</v>
      </c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/>
      <c r="D37" s="14" t="s">
        <v>151</v>
      </c>
      <c r="E37" s="9"/>
      <c r="F37" s="15" t="s">
        <v>161</v>
      </c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15"/>
    </row>
    <row r="42" spans="1:17" ht="15" customHeight="1">
      <c r="A42" s="129" t="s">
        <v>6</v>
      </c>
      <c r="B42" s="130"/>
      <c r="C42" s="106">
        <f>COUNT(C13:C41)</f>
        <v>25</v>
      </c>
      <c r="D42" s="106">
        <f>COUNTIF(D13:D41,"x")</f>
        <v>3</v>
      </c>
      <c r="E42" s="106">
        <f>COUNT(E13:E41)</f>
        <v>1</v>
      </c>
      <c r="F42" s="82"/>
    </row>
    <row r="43" spans="1:17">
      <c r="A43" s="131"/>
      <c r="B43" s="132"/>
      <c r="C43" s="133">
        <f>SUM(C42:E42)</f>
        <v>29</v>
      </c>
      <c r="D43" s="134"/>
      <c r="E43" s="135"/>
      <c r="F43" s="80"/>
    </row>
    <row r="44" spans="1:17">
      <c r="A44" s="136" t="s">
        <v>7</v>
      </c>
      <c r="B44" s="136"/>
      <c r="C44" s="133">
        <f>SUM(C42+E42)</f>
        <v>26</v>
      </c>
      <c r="D44" s="134"/>
      <c r="E44" s="135"/>
      <c r="F44" s="80"/>
    </row>
    <row r="45" spans="1:17" ht="31.5" customHeight="1">
      <c r="A45" s="133" t="s">
        <v>5</v>
      </c>
      <c r="B45" s="135"/>
      <c r="C45" s="137">
        <f>SUM(C13:C41)+SUM(E13:E41)</f>
        <v>89</v>
      </c>
      <c r="D45" s="138"/>
      <c r="E45" s="139"/>
      <c r="F45" s="81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0" t="s">
        <v>14</v>
      </c>
      <c r="C47" s="141"/>
      <c r="D47" s="141"/>
      <c r="E47" s="142"/>
      <c r="F47" s="25"/>
      <c r="H47" s="122" t="s">
        <v>18</v>
      </c>
      <c r="I47" s="123"/>
      <c r="J47" s="123"/>
      <c r="K47" s="123"/>
      <c r="L47" s="123"/>
      <c r="M47" s="123"/>
      <c r="N47" s="123"/>
      <c r="O47" s="123"/>
      <c r="P47" s="123"/>
      <c r="Q47" s="124"/>
    </row>
    <row r="48" spans="1:17" ht="15.75" customHeight="1">
      <c r="B48" s="27"/>
      <c r="C48" s="143" t="s">
        <v>3</v>
      </c>
      <c r="D48" s="143"/>
      <c r="E48" s="14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45" t="s">
        <v>10</v>
      </c>
      <c r="D49" s="145"/>
      <c r="E49" s="14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47" t="s">
        <v>9</v>
      </c>
      <c r="D50" s="147"/>
      <c r="E50" s="14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49" t="s">
        <v>8</v>
      </c>
      <c r="D51" s="149"/>
      <c r="E51" s="15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51" t="s">
        <v>149</v>
      </c>
      <c r="D55" s="151"/>
      <c r="E55" s="151"/>
      <c r="F55" s="15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44" priority="1" operator="lessThan">
      <formula>70</formula>
    </cfRule>
    <cfRule type="cellIs" dxfId="43" priority="2" operator="between">
      <formula>89</formula>
      <formula>70</formula>
    </cfRule>
    <cfRule type="cellIs" dxfId="42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orientation="portrait" r:id="rId1"/>
  <ignoredErrors>
    <ignoredError sqref="D42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22" workbookViewId="0">
      <selection activeCell="F31" sqref="F31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71.85546875" style="1" bestFit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25" t="s">
        <v>87</v>
      </c>
      <c r="B7" s="125"/>
      <c r="C7" s="125"/>
      <c r="D7" s="125"/>
      <c r="E7" s="125"/>
      <c r="F7" s="125"/>
    </row>
    <row r="8" spans="1:6" ht="14.25" customHeight="1">
      <c r="A8" s="2"/>
      <c r="B8" s="93"/>
      <c r="C8" s="126" t="s">
        <v>32</v>
      </c>
      <c r="D8" s="126"/>
      <c r="E8" s="126"/>
      <c r="F8" s="93"/>
    </row>
    <row r="9" spans="1:6" ht="15.75" customHeight="1">
      <c r="A9" s="127" t="s">
        <v>120</v>
      </c>
      <c r="B9" s="127"/>
      <c r="C9" s="100" t="s">
        <v>45</v>
      </c>
      <c r="D9" s="101" t="s">
        <v>71</v>
      </c>
      <c r="E9" s="101">
        <v>2025</v>
      </c>
      <c r="F9" s="3"/>
    </row>
    <row r="10" spans="1:6" ht="15.75" customHeight="1">
      <c r="A10" s="128" t="s">
        <v>135</v>
      </c>
      <c r="B10" s="128"/>
      <c r="C10" s="4" t="s">
        <v>29</v>
      </c>
      <c r="D10" s="4" t="s">
        <v>30</v>
      </c>
      <c r="E10" s="4" t="s">
        <v>31</v>
      </c>
      <c r="F10" s="5"/>
    </row>
    <row r="11" spans="1:6">
      <c r="A11" s="94"/>
      <c r="B11" s="94"/>
      <c r="C11" s="94"/>
      <c r="D11" s="94"/>
      <c r="E11" s="94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107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15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7.75" customHeight="1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16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16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16"/>
    </row>
    <row r="31" spans="1:6" ht="30">
      <c r="A31" s="71">
        <f t="shared" si="0"/>
        <v>19</v>
      </c>
      <c r="B31" s="10" t="s">
        <v>104</v>
      </c>
      <c r="C31" s="14"/>
      <c r="D31" s="14" t="s">
        <v>151</v>
      </c>
      <c r="E31" s="9"/>
      <c r="F31" s="83" t="s">
        <v>156</v>
      </c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>
        <v>4</v>
      </c>
      <c r="D41" s="19"/>
      <c r="E41" s="9"/>
      <c r="F41" s="121"/>
    </row>
    <row r="42" spans="1:17" ht="15" customHeight="1">
      <c r="A42" s="129" t="s">
        <v>6</v>
      </c>
      <c r="B42" s="130"/>
      <c r="C42" s="95">
        <f>COUNT(C13:C41)</f>
        <v>27</v>
      </c>
      <c r="D42" s="95">
        <f>COUNTIF(D13:D41,"x")</f>
        <v>1</v>
      </c>
      <c r="E42" s="95">
        <f>COUNT(E13:E41)</f>
        <v>1</v>
      </c>
      <c r="F42" s="20"/>
    </row>
    <row r="43" spans="1:17">
      <c r="A43" s="131"/>
      <c r="B43" s="132"/>
      <c r="C43" s="133">
        <f>SUM(C42:E42)</f>
        <v>29</v>
      </c>
      <c r="D43" s="134"/>
      <c r="E43" s="135"/>
      <c r="F43" s="21"/>
    </row>
    <row r="44" spans="1:17">
      <c r="A44" s="136" t="s">
        <v>7</v>
      </c>
      <c r="B44" s="136"/>
      <c r="C44" s="133">
        <f>SUM(C42+E42)</f>
        <v>28</v>
      </c>
      <c r="D44" s="134"/>
      <c r="E44" s="135"/>
      <c r="F44" s="21"/>
    </row>
    <row r="45" spans="1:17" ht="31.5" customHeight="1">
      <c r="A45" s="133" t="s">
        <v>5</v>
      </c>
      <c r="B45" s="135"/>
      <c r="C45" s="137">
        <f>SUM(C13:C41)+SUM(E13:E41)</f>
        <v>96</v>
      </c>
      <c r="D45" s="138"/>
      <c r="E45" s="13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0" t="s">
        <v>14</v>
      </c>
      <c r="C47" s="141"/>
      <c r="D47" s="141"/>
      <c r="E47" s="142"/>
      <c r="F47" s="25"/>
      <c r="H47" s="122" t="s">
        <v>18</v>
      </c>
      <c r="I47" s="123"/>
      <c r="J47" s="123"/>
      <c r="K47" s="123"/>
      <c r="L47" s="123"/>
      <c r="M47" s="123"/>
      <c r="N47" s="123"/>
      <c r="O47" s="123"/>
      <c r="P47" s="123"/>
      <c r="Q47" s="124"/>
    </row>
    <row r="48" spans="1:17" ht="15.75" customHeight="1">
      <c r="B48" s="27"/>
      <c r="C48" s="143" t="s">
        <v>3</v>
      </c>
      <c r="D48" s="143"/>
      <c r="E48" s="14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45" t="s">
        <v>10</v>
      </c>
      <c r="D49" s="145"/>
      <c r="E49" s="14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47" t="s">
        <v>9</v>
      </c>
      <c r="D50" s="147"/>
      <c r="E50" s="14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49" t="s">
        <v>8</v>
      </c>
      <c r="D51" s="149"/>
      <c r="E51" s="15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51" t="s">
        <v>149</v>
      </c>
      <c r="D55" s="151"/>
      <c r="E55" s="151"/>
      <c r="F55" s="15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41" priority="1" operator="lessThan">
      <formula>70</formula>
    </cfRule>
    <cfRule type="cellIs" dxfId="40" priority="2" operator="between">
      <formula>89</formula>
      <formula>70</formula>
    </cfRule>
    <cfRule type="cellIs" dxfId="39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19" workbookViewId="0">
      <selection activeCell="F31" sqref="F31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3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25" t="s">
        <v>87</v>
      </c>
      <c r="B7" s="125"/>
      <c r="C7" s="125"/>
      <c r="D7" s="125"/>
      <c r="E7" s="125"/>
      <c r="F7" s="125"/>
    </row>
    <row r="8" spans="1:6" ht="14.25" customHeight="1">
      <c r="A8" s="2"/>
      <c r="B8" s="76"/>
      <c r="C8" s="126" t="s">
        <v>32</v>
      </c>
      <c r="D8" s="126"/>
      <c r="E8" s="126"/>
      <c r="F8" s="76"/>
    </row>
    <row r="9" spans="1:6" ht="15.75" customHeight="1">
      <c r="A9" s="127" t="s">
        <v>127</v>
      </c>
      <c r="B9" s="127"/>
      <c r="C9" s="100" t="s">
        <v>45</v>
      </c>
      <c r="D9" s="101" t="s">
        <v>71</v>
      </c>
      <c r="E9" s="101">
        <v>2025</v>
      </c>
      <c r="F9" s="3"/>
    </row>
    <row r="10" spans="1:6" ht="15.75" customHeight="1">
      <c r="A10" s="128" t="s">
        <v>135</v>
      </c>
      <c r="B10" s="12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88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89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90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91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92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100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93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94</v>
      </c>
      <c r="C20" s="14">
        <v>2</v>
      </c>
      <c r="D20" s="14"/>
      <c r="E20" s="9"/>
      <c r="F20" s="79"/>
    </row>
    <row r="21" spans="1:6" ht="26.25" customHeight="1">
      <c r="A21" s="71">
        <f t="shared" si="0"/>
        <v>9</v>
      </c>
      <c r="B21" s="13" t="s">
        <v>95</v>
      </c>
      <c r="C21" s="14">
        <v>4</v>
      </c>
      <c r="D21" s="14"/>
      <c r="E21" s="9"/>
      <c r="F21" s="79"/>
    </row>
    <row r="22" spans="1:6" ht="25.5">
      <c r="A22" s="71">
        <f t="shared" si="0"/>
        <v>10</v>
      </c>
      <c r="B22" s="16" t="s">
        <v>96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97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98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113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99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126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101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102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103</v>
      </c>
      <c r="C30" s="14">
        <v>4</v>
      </c>
      <c r="D30" s="14"/>
      <c r="E30" s="9"/>
      <c r="F30" s="15"/>
    </row>
    <row r="31" spans="1:6" ht="45">
      <c r="A31" s="71">
        <f t="shared" si="0"/>
        <v>19</v>
      </c>
      <c r="B31" s="10" t="s">
        <v>104</v>
      </c>
      <c r="C31" s="14"/>
      <c r="D31" s="14" t="s">
        <v>151</v>
      </c>
      <c r="E31" s="9"/>
      <c r="F31" s="193" t="s">
        <v>156</v>
      </c>
    </row>
    <row r="32" spans="1:6" ht="25.5">
      <c r="A32" s="71">
        <f t="shared" si="0"/>
        <v>20</v>
      </c>
      <c r="B32" s="10" t="s">
        <v>105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106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107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138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108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139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109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110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111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112</v>
      </c>
      <c r="C41" s="19"/>
      <c r="D41" s="19" t="s">
        <v>151</v>
      </c>
      <c r="E41" s="9"/>
      <c r="F41" s="79" t="s">
        <v>154</v>
      </c>
    </row>
    <row r="42" spans="1:17" ht="15" customHeight="1">
      <c r="A42" s="129" t="s">
        <v>6</v>
      </c>
      <c r="B42" s="130"/>
      <c r="C42" s="77">
        <f>COUNT(C13:C41)</f>
        <v>26</v>
      </c>
      <c r="D42" s="108">
        <f>COUNTIF(D13:D41,"x")</f>
        <v>2</v>
      </c>
      <c r="E42" s="77">
        <f>COUNT(E13:E41)</f>
        <v>1</v>
      </c>
      <c r="F42" s="20"/>
    </row>
    <row r="43" spans="1:17">
      <c r="A43" s="131"/>
      <c r="B43" s="132"/>
      <c r="C43" s="133">
        <f>SUM(C42:E42)</f>
        <v>29</v>
      </c>
      <c r="D43" s="134"/>
      <c r="E43" s="135"/>
      <c r="F43" s="21"/>
    </row>
    <row r="44" spans="1:17">
      <c r="A44" s="136" t="s">
        <v>7</v>
      </c>
      <c r="B44" s="136"/>
      <c r="C44" s="133">
        <f>SUM(C42+E42)</f>
        <v>27</v>
      </c>
      <c r="D44" s="134"/>
      <c r="E44" s="135"/>
      <c r="F44" s="21"/>
    </row>
    <row r="45" spans="1:17" ht="31.5" customHeight="1">
      <c r="A45" s="133" t="s">
        <v>5</v>
      </c>
      <c r="B45" s="135"/>
      <c r="C45" s="137">
        <f>SUM(C13:C41)+SUM(E13:E41)</f>
        <v>92</v>
      </c>
      <c r="D45" s="138"/>
      <c r="E45" s="13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0" t="s">
        <v>14</v>
      </c>
      <c r="C47" s="141"/>
      <c r="D47" s="141"/>
      <c r="E47" s="142"/>
      <c r="F47" s="25"/>
      <c r="H47" s="122" t="s">
        <v>18</v>
      </c>
      <c r="I47" s="123"/>
      <c r="J47" s="123"/>
      <c r="K47" s="123"/>
      <c r="L47" s="123"/>
      <c r="M47" s="123"/>
      <c r="N47" s="123"/>
      <c r="O47" s="123"/>
      <c r="P47" s="123"/>
      <c r="Q47" s="124"/>
    </row>
    <row r="48" spans="1:17" ht="15.75" customHeight="1">
      <c r="B48" s="27"/>
      <c r="C48" s="143" t="s">
        <v>3</v>
      </c>
      <c r="D48" s="143"/>
      <c r="E48" s="14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45" t="s">
        <v>10</v>
      </c>
      <c r="D49" s="145"/>
      <c r="E49" s="14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47" t="s">
        <v>9</v>
      </c>
      <c r="D50" s="147"/>
      <c r="E50" s="14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49" t="s">
        <v>8</v>
      </c>
      <c r="D51" s="149"/>
      <c r="E51" s="15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51" t="s">
        <v>149</v>
      </c>
      <c r="D55" s="151"/>
      <c r="E55" s="151"/>
      <c r="F55" s="15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38" priority="1" operator="lessThan">
      <formula>70</formula>
    </cfRule>
    <cfRule type="cellIs" dxfId="37" priority="2" operator="between">
      <formula>89</formula>
      <formula>70</formula>
    </cfRule>
    <cfRule type="cellIs" dxfId="36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paperSize="9" orientation="landscape" horizontalDpi="300" verticalDpi="300" r:id="rId1"/>
  <ignoredErrors>
    <ignoredError sqref="D4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URGENCIAS </vt:lpstr>
      <vt:lpstr>OBSERVACIÓN </vt:lpstr>
      <vt:lpstr>SALAS DE CIRUGÍA </vt:lpstr>
      <vt:lpstr>SALA DE PARTOS </vt:lpstr>
      <vt:lpstr>PEDIATRÍA </vt:lpstr>
      <vt:lpstr>UCI NEONATAL</vt:lpstr>
      <vt:lpstr>UCI ADULTOS</vt:lpstr>
      <vt:lpstr>VACUNACIÓN </vt:lpstr>
      <vt:lpstr>HOSPITALIZACIÓN H1 AISLAMIENTO</vt:lpstr>
      <vt:lpstr>HOSPITALIZACION H1 - B</vt:lpstr>
      <vt:lpstr>HOSPITALIZACIÓN H2</vt:lpstr>
      <vt:lpstr>HOSPITALIZACIÓN H3</vt:lpstr>
      <vt:lpstr>CONSULTA EXTERNA </vt:lpstr>
      <vt:lpstr>CENTRO INTEGRAL DE TERAPIAS</vt:lpstr>
      <vt:lpstr>LABORATORIO CLÍNICO </vt:lpstr>
      <vt:lpstr>UNIDAD PRETRANSFUSIONAL</vt:lpstr>
      <vt:lpstr>IMAGENES DIAGNOSTICAS </vt:lpstr>
      <vt:lpstr>SALA DE ESPERA CIRUGÍA</vt:lpstr>
      <vt:lpstr>SALA DE ESPERA ENTRADA PRINCIPA</vt:lpstr>
      <vt:lpstr>CONSOLIDADO SERVICIOS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nancy.monje</dc:creator>
  <cp:lastModifiedBy>Usuario Salud Ocupacional</cp:lastModifiedBy>
  <cp:lastPrinted>2022-01-14T21:07:09Z</cp:lastPrinted>
  <dcterms:created xsi:type="dcterms:W3CDTF">2017-03-16T15:54:44Z</dcterms:created>
  <dcterms:modified xsi:type="dcterms:W3CDTF">2025-08-19T23:03:14Z</dcterms:modified>
</cp:coreProperties>
</file>