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VP\2022\Matriz riesgos de corrupcion\Plan Anticorrupción y Atención al Ciudadano 2022\Envio\"/>
    </mc:Choice>
  </mc:AlternateContent>
  <bookViews>
    <workbookView xWindow="-105" yWindow="-105" windowWidth="19425" windowHeight="10425"/>
  </bookViews>
  <sheets>
    <sheet name="Matriz General " sheetId="1" r:id="rId1"/>
    <sheet name="mImpacto" sheetId="3" r:id="rId2"/>
    <sheet name="Matriz calificación impacto" sheetId="2" r:id="rId3"/>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8" i="1" l="1"/>
  <c r="K17" i="1"/>
  <c r="K16" i="1"/>
  <c r="K15" i="1"/>
  <c r="K14" i="1"/>
  <c r="K13" i="1"/>
  <c r="K12" i="1"/>
  <c r="K11" i="1"/>
  <c r="K10" i="1"/>
  <c r="K9" i="1"/>
  <c r="K8" i="1"/>
  <c r="H19" i="1"/>
  <c r="H18" i="1"/>
  <c r="H17" i="1"/>
  <c r="H16" i="1"/>
  <c r="H15" i="1"/>
  <c r="H14" i="1"/>
  <c r="H13" i="1"/>
  <c r="H12" i="1"/>
  <c r="H11" i="1"/>
  <c r="H10" i="1"/>
  <c r="H9" i="1"/>
  <c r="R19" i="1"/>
  <c r="P19" i="1"/>
  <c r="S19" i="1"/>
  <c r="R18" i="1"/>
  <c r="P18" i="1"/>
  <c r="S18" i="1"/>
  <c r="R17" i="1"/>
  <c r="P17" i="1"/>
  <c r="S17" i="1"/>
  <c r="R16" i="1"/>
  <c r="P16" i="1"/>
  <c r="S16" i="1"/>
  <c r="R15" i="1"/>
  <c r="P15" i="1"/>
  <c r="S15" i="1"/>
  <c r="K19" i="1"/>
  <c r="M19" i="1"/>
  <c r="L19" i="1"/>
  <c r="M18" i="1"/>
  <c r="L18" i="1"/>
  <c r="M17" i="1"/>
  <c r="L17" i="1"/>
  <c r="M16" i="1"/>
  <c r="L16" i="1"/>
  <c r="M15" i="1"/>
  <c r="L15" i="1"/>
  <c r="I19" i="1"/>
  <c r="I18" i="1"/>
  <c r="I17" i="1"/>
  <c r="I16" i="1"/>
  <c r="I15" i="1"/>
  <c r="R14" i="1"/>
  <c r="P14" i="1"/>
  <c r="S14" i="1"/>
  <c r="M14" i="1"/>
  <c r="L14" i="1"/>
  <c r="I14" i="1"/>
  <c r="R13" i="1"/>
  <c r="P13" i="1"/>
  <c r="S13" i="1"/>
  <c r="M13" i="1"/>
  <c r="L13" i="1"/>
  <c r="I13" i="1"/>
  <c r="R12" i="1"/>
  <c r="P12" i="1"/>
  <c r="S12" i="1"/>
  <c r="M12" i="1"/>
  <c r="L12" i="1"/>
  <c r="I12" i="1"/>
  <c r="R11" i="1"/>
  <c r="P11" i="1"/>
  <c r="S11" i="1"/>
  <c r="M11" i="1"/>
  <c r="L11" i="1"/>
  <c r="I11" i="1"/>
  <c r="R10" i="1"/>
  <c r="P10" i="1"/>
  <c r="S10" i="1"/>
  <c r="M10" i="1"/>
  <c r="L10" i="1"/>
  <c r="I10" i="1"/>
  <c r="R9" i="1"/>
  <c r="P9" i="1"/>
  <c r="S9" i="1"/>
  <c r="P8" i="1"/>
  <c r="R8" i="1"/>
  <c r="S8" i="1"/>
  <c r="H8" i="1"/>
  <c r="M8" i="1"/>
  <c r="L8" i="1"/>
  <c r="I8" i="1"/>
  <c r="M9" i="1"/>
  <c r="I16" i="3"/>
  <c r="L9" i="1"/>
  <c r="I9" i="1"/>
  <c r="I23" i="2"/>
  <c r="H23" i="2"/>
</calcChain>
</file>

<file path=xl/comments1.xml><?xml version="1.0" encoding="utf-8"?>
<comments xmlns="http://schemas.openxmlformats.org/spreadsheetml/2006/main">
  <authors>
    <author>DELL</author>
  </authors>
  <commentList>
    <comment ref="V6" authorId="0" shapeId="0">
      <text>
        <r>
          <rPr>
            <b/>
            <sz val="9"/>
            <color indexed="81"/>
            <rFont val="Tahoma"/>
            <family val="2"/>
          </rPr>
          <t>DELL:</t>
        </r>
        <r>
          <rPr>
            <sz val="9"/>
            <color indexed="81"/>
            <rFont val="Tahoma"/>
            <family val="2"/>
          </rPr>
          <t xml:space="preserve">
Seguimiento oficiona control interno</t>
        </r>
      </text>
    </comment>
  </commentList>
</comments>
</file>

<file path=xl/sharedStrings.xml><?xml version="1.0" encoding="utf-8"?>
<sst xmlns="http://schemas.openxmlformats.org/spreadsheetml/2006/main" count="208" uniqueCount="174">
  <si>
    <t>CAUSA</t>
  </si>
  <si>
    <t>RIESGO</t>
  </si>
  <si>
    <t>CONSECUENCIA</t>
  </si>
  <si>
    <t>IDENTIFICACIÓN Y DESCRIPCIÓN DEL RIESGO</t>
  </si>
  <si>
    <t xml:space="preserve">No. </t>
  </si>
  <si>
    <t>Descripción</t>
  </si>
  <si>
    <t>ANALISIS DEL RIESGO</t>
  </si>
  <si>
    <t>RIESGO INHERENTE</t>
  </si>
  <si>
    <t xml:space="preserve">PROBABILIDAD </t>
  </si>
  <si>
    <t>IMPACTO</t>
  </si>
  <si>
    <t xml:space="preserve">VALORACION DEL RIESGO </t>
  </si>
  <si>
    <t>RIESGO RESIDUAL</t>
  </si>
  <si>
    <t xml:space="preserve">ZONA DE RIESGO </t>
  </si>
  <si>
    <t xml:space="preserve">CONTROL DEL RIESGO </t>
  </si>
  <si>
    <t>MONITOREO</t>
  </si>
  <si>
    <t>RESPONSABLE</t>
  </si>
  <si>
    <t>INDICADOR</t>
  </si>
  <si>
    <t>MAPA DE RIESGOS DE CORRUPCIÓN</t>
  </si>
  <si>
    <t>E.S.E HOSPITAL DEPARTAMENTAL SAN VICENTE DE PAUL GARZÓN-HUILA</t>
  </si>
  <si>
    <t>FECHA INICIO</t>
  </si>
  <si>
    <t>FECHA FIN</t>
  </si>
  <si>
    <t>SEGUIMIENTO/ ACCIONES AL CONTROL PROPUESTO</t>
  </si>
  <si>
    <t>Amiguismo, Clientelismo  y  Tráfico de Influencias</t>
  </si>
  <si>
    <t>1.Deficiente calidad del servicio prestado 
2.El personal no   cumple   con los requisitos y  experencia  requerida  en  el área  donde surge la necesidad 
3.Prestacion de servicios  sin   el cumplimiento  de requisitos</t>
  </si>
  <si>
    <t>NIVEL DEL RIESGO</t>
  </si>
  <si>
    <t>ZONA DE RIESGO INHERENTE</t>
  </si>
  <si>
    <t>PORCENTAJE</t>
  </si>
  <si>
    <t>CRITERIO DE IMPACTO</t>
  </si>
  <si>
    <t>PROBABILIDAD ( FRECUENCIA )</t>
  </si>
  <si>
    <t>NIVEL DE RIESGO</t>
  </si>
  <si>
    <t>PREGUNTA:
SI EL RIESGO DE CORRUPCIÓN SE MATERIALIZA PODRIA…</t>
  </si>
  <si>
    <t xml:space="preserve">RESPUESTA </t>
  </si>
  <si>
    <t>SI</t>
  </si>
  <si>
    <t xml:space="preserve">NO </t>
  </si>
  <si>
    <t xml:space="preserve"> ¿Afectar el grupo de funcionarios del proceso ?</t>
  </si>
  <si>
    <t xml:space="preserve"> ¿Afectar el cumplimiento de metas y objetivos de la dependencia ?</t>
  </si>
  <si>
    <t>¿Afectar el cumplimiento de la misión de la entidad ?</t>
  </si>
  <si>
    <t>¿Afectar el cumplimiento de la misión del setor al que pertenece la entidad ?</t>
  </si>
  <si>
    <t xml:space="preserve"> ¿Generar pérdida de confianza de la entidad, afectando su reputación ?</t>
  </si>
  <si>
    <t>¿Generar pérdida de recursos económicos ?</t>
  </si>
  <si>
    <t>¿Afectar la generación de los productos o la prestación de servicios ?</t>
  </si>
  <si>
    <t>¿Dar lugar al detrimento de calidad de vida de la comunidad por la pérdida del bien, servicios o recursos públicos ?</t>
  </si>
  <si>
    <t>¿ Generar pérdida de información de la entidad ?</t>
  </si>
  <si>
    <t>¿ Generar intervención de los órganos de control, de la Fiscalia u otro ente ?</t>
  </si>
  <si>
    <t>¿ Dar lugar a procesos sancionatorios ?</t>
  </si>
  <si>
    <t>¿ Dar lugar a procesos disciplinarios ?</t>
  </si>
  <si>
    <t>¿ Dar lugar a procesos fiscales ?</t>
  </si>
  <si>
    <t>¿ Dar lugar a procesos penales ?</t>
  </si>
  <si>
    <t>¿ Generar pérdida de credibilidad del sector ?</t>
  </si>
  <si>
    <t>¿ Ocasionar lesiones físicas o pérdida de vidas humanas ?</t>
  </si>
  <si>
    <t>¿ Afectar la imagen regional ?</t>
  </si>
  <si>
    <t>¿ Afectar la imagen nacional ?</t>
  </si>
  <si>
    <t>¿ Generar daño ambiental ?</t>
  </si>
  <si>
    <t>Responder afirmativamente de UNA a CINCO pregunta ( s ) genera un impacto MODERADO
Responder afirmativamente de SEIS a ONCE preguntas genera un impacto MAYOR.
Responder afirmativamente de DOCE a DIECINUEVE preguntas genera un impacto CATASTROFICO.</t>
  </si>
  <si>
    <t>MODERADO</t>
  </si>
  <si>
    <t>Genera medianas consecuencias sobre la entidad</t>
  </si>
  <si>
    <t>MAYOR</t>
  </si>
  <si>
    <t xml:space="preserve">Genera altas consecuencias sobre la entidad </t>
  </si>
  <si>
    <t>Leve</t>
  </si>
  <si>
    <t>Menor</t>
  </si>
  <si>
    <t>Mayor</t>
  </si>
  <si>
    <t>Muy Baja</t>
  </si>
  <si>
    <t>Baja</t>
  </si>
  <si>
    <t>Media</t>
  </si>
  <si>
    <t>Alta</t>
  </si>
  <si>
    <t>Muy Alta</t>
  </si>
  <si>
    <t>BAJO</t>
  </si>
  <si>
    <t>ALTO</t>
  </si>
  <si>
    <t>EXTREMO</t>
  </si>
  <si>
    <t>Moderado</t>
  </si>
  <si>
    <t>Catastrófico</t>
  </si>
  <si>
    <t>1 y 2</t>
  </si>
  <si>
    <t xml:space="preserve">1. Contratación     de     personal     sin     perfil requerido para el desarrollo de actividades contratación  de  bienes  y  servicios  sin  el cumplimiento de requisitos
2. Favorecer  la  vinculación  de  funcionarios en     libre     nombramiento     y     remoción, provisionales  y  temporales  para  beneficio propio o de terceros debido      a      tener      las      siguientes características:
3. Participación  de  la  Junta  Directiva  del Sector Político.
4. Injerencia    de    parte    del    Gobierno departamental.
5.Modalidades   de   contratación   para   la operación del servicio 
6. No planificación del personal a contratar
</t>
  </si>
  <si>
    <t>EVIDENCIA DE LA ACCIÓN DE CONTROL</t>
  </si>
  <si>
    <t>Verificación cumplimiento de requisitos de la hoja de vida establecidos en el manual de funciones. Dar cumplimiento estricto a los requisitos para acceder al cargo ( aplicar lista de chequeo ), tanto para el personal que ingresa a la planta, de contrato y por Agremiación.</t>
  </si>
  <si>
    <t>TIPO DE CONTROL</t>
  </si>
  <si>
    <t>Número de listas de chequeo para contratación de personal validadas/ Total de personas que ingresan a la institución en un periodo de tiempo.</t>
  </si>
  <si>
    <t>TALENTO HUMANO</t>
  </si>
  <si>
    <t>Perdida,                 Uso indebido,   o  Deterioro de      los     Bienes     , Recursos,  o  Intereses Patrimoniales    de    la Institución.</t>
  </si>
  <si>
    <t xml:space="preserve">
1. Falta de seguridad en la bodega de insumos.
2. Fallas   en   el   Control   de   monitoreo   de cámaras e inventarios
4. No hay control de rotación de inventarios
5. Falta de control o  seguridad en  el manejo de  los  recursos  por  cada  responsable  de inventario
5. Descuido  por  parte  de los funcionarios encargados de almacénar los    bienes    en    la    bodega    o    en    las dependencias.
6. Fallas en los servicios de vigilancia
7. Salida   de   mercancía   y   o   bienes    sin autorización de las áreas de dirección.
</t>
  </si>
  <si>
    <t>1.Detrimento Patrimonial 
2.Afectacion  en  la prestación o cierre del servicio</t>
  </si>
  <si>
    <t>Realizar    inventarios cuatrimestral  en almacén y Activos Fijos</t>
  </si>
  <si>
    <t>Realizar    inventario cuatrimestral  de medicamentos en la farmacia.</t>
  </si>
  <si>
    <t>Número de inventarios de almacén y activos fijos realizados en el periodo de tiempo / Total de Inventarios de activos fijos y almacén programados</t>
  </si>
  <si>
    <t>ALMACEN/ ACTIVOS FIJOS</t>
  </si>
  <si>
    <t>Número de inventarios de Farmacia realizados en el periodo de tiempo / Total de Inventarios de Farmacia programados en el periodo de tiempo</t>
  </si>
  <si>
    <t xml:space="preserve">FARMACIA </t>
  </si>
  <si>
    <t xml:space="preserve">1. Divulgar   información   a   personal   no autorizado.
2. Funcionarios    con    bajos    estándares éticos.
3. Rotación de personal.
6. Extracción  de  información  sensible de la institución. 
7. Vulnerabilidad   de   la   Infraestructura tecnológica  o   de  los sistemas     de Información.
</t>
  </si>
  <si>
    <t>Uso y acceso indebido de la información para la   obtención   de   un beneficio.</t>
  </si>
  <si>
    <t>Realizar despliegue de la política de seguridad digital a los responsables de la información.</t>
  </si>
  <si>
    <t>SISTEMAS</t>
  </si>
  <si>
    <t>Realizar video interactivo para realizar despliegue de la politica.</t>
  </si>
  <si>
    <t>Video despliegue politica de seguridad digital.</t>
  </si>
  <si>
    <t>1. Estudios  previos,  de  factibilidad,  pliego de     condiciones      mal     elaborados     o manipulados por personal interesado en el futuro   proceso  de  contratación. (Estableciendo  necesidades  inexistentes  o aspectos  que  benefician  a  una  firma  en particular)
2. Cambios  repentinos  en  el  personal  de contratación.
3. Manipulación   o    alteración     de     la información por ofrecimiento de terceros o intereses personales.
4. Falta de preparación del personal idóneo para su elaboración de estudios previos.
5. Adjudicación  de  contratos  en  una  alta proporción al mismo proponente</t>
  </si>
  <si>
    <t>Trafico  de  influencias para   adjudicación   de contratos</t>
  </si>
  <si>
    <t>1. Suspensión  del proceso  de contratación.
2.  Deficiente ejecución del  contrato, sanciones.
3. Contratación de bienes o  servicios que no se requieren o no son necesarios.</t>
  </si>
  <si>
    <t>Dar  estricto  cumplimiento a    las    modalidades    de selección  establecidas  en el Estatuto            de Contratación vigente.</t>
  </si>
  <si>
    <t xml:space="preserve">CONTRATACIÓN </t>
  </si>
  <si>
    <t>Formato de asistencia a capacitación, elaboración de estudios previos.</t>
  </si>
  <si>
    <t>Falsear, sustraer, ocultar y destruir documentación que afecte la memoria institucional y los objetivos de la Unidad.</t>
  </si>
  <si>
    <t>1. Acciones legales y disciplinarias en contra de servidores públicos y la Entidad.</t>
  </si>
  <si>
    <t>1.Concentración de autoridad, exceso de poder o extralimitación de funciones.
2. Incumplimiento del manual de funciones y procedimientos y/o obligaciones contractuales</t>
  </si>
  <si>
    <t xml:space="preserve">Realizar capacitación y sensibilizaciones en el manejo adecuado de la información y documentación física como en el sistema de gestión documental </t>
  </si>
  <si>
    <t>(No de sensibilizaciones realizadas sobre Gestión documental/ No de sensibilizaciones programadas sobre gestión documental)*100</t>
  </si>
  <si>
    <t>Evidencia de capacitación ( Formato ) realizada en la realización de Estudios previos</t>
  </si>
  <si>
    <t>GESTIÓN DOCUMENTAL</t>
  </si>
  <si>
    <t>1. No cumplimiento o desconocimiento de los tiempos  de  respuesta  establecidos  en  la norma.
2. Deficiencia en el  direccionamiento de las peticiones 
3.  Falta   de   control   en   el   manejo   de   las peticiones
3. Desconocimiento    de    los    procesos    y procedimientos</t>
  </si>
  <si>
    <t>Omitir,  retardar   o  no suministrar    debida   y oportunamente respuesta   a  las peticiones  respetuosas   de particulares   o   a solicitudes   de autoridades, así como retenerlas,  enviarlas a destinatario    diferente de    aquel   a   quien corresponda  su conocimiento.</t>
  </si>
  <si>
    <t>Sanciones economicas, disciplinarias, mala  imagen institucional, perdida de confianza   en   la institucion</t>
  </si>
  <si>
    <t>Realizar seguimiento y trazabilidad a las peticiones, quejas, reclamos, sugerencias, denuncias. ( PQRSD )</t>
  </si>
  <si>
    <t>SIAU</t>
  </si>
  <si>
    <t>Formato de seguimiento y control de PQRSD implementado por parte del servicio.</t>
  </si>
  <si>
    <t>1. Manipulación   de   la   información   y   lo procesos de órdenes  de servicio y contratos.
2. No hay publicación  o existen fallas en la publicación de la información.
3. Omitir      condiciones      o      requisitos establecidos.
4. Conflicto de intereses.</t>
  </si>
  <si>
    <t>Contratar   suministros e  insumos   con proveedores  sin reconocimiento   en   el mercado   o   sin   estar habilitados legalmente.</t>
  </si>
  <si>
    <t>Sanciones por parte de las entidades de control.
Falta de transparencia en la públicación de la contratación.</t>
  </si>
  <si>
    <t>link de publicación mensual en pagina web institucional.</t>
  </si>
  <si>
    <t>Número de contratos y ordenes de servicio publicadas en pagina web / Total de contratos y ordenes  de servicios realizados en el mes.</t>
  </si>
  <si>
    <t>1. Baja cultura del control instituciónal
2. No realización de comités de autocontrol débil Supervisión.
3. Falta de compromiso con la Institución.
4. Falta de controles efectivos, evaluación y seguimiento de los procedimientos.
5. Falta  de profesionalismo  y competitividad del personal.
6. No    cumplimiento    a    los    procesos    y procedimientos.</t>
  </si>
  <si>
    <t>Falta de ética compromiso  y cultura del autocontrol en los colaboradores</t>
  </si>
  <si>
    <t xml:space="preserve">1. baja cultura de  autocontrol.
2. incumplimiento en las actividades de los procesos
3. Baja cultura en valores </t>
  </si>
  <si>
    <t>Formato de capacitación y sensibilización en fortalecimiento de cultura, etica y valores institucionales.</t>
  </si>
  <si>
    <t>(No de sensibilizaciones realizadas sobre código de integridad y valores/ No de sensibilizaciones programadas sobre código de integridad y valores l)*100</t>
  </si>
  <si>
    <t>Informes de auditorías internas
subjetivos, parcializados, ocultando y/u omitiendo información para
favorecer intereses particulares.</t>
  </si>
  <si>
    <t>1. Tráfico de influencias en el desarrollo de las auditorias, evaluaciones y/o seguimientos.
2. Influencia y presión por parte de terceros en el desarrollo de las auditorias, evaluaciones y/o seguimientos.</t>
  </si>
  <si>
    <t xml:space="preserve">1. Incumplimiento de las normas y criterios de Auditoría.
2. Investigaciones o sanciones a la entidad y/o servidor público por parte de entes de control. </t>
  </si>
  <si>
    <t>Realizar e implementar el Manual de Control interno y auditoria.</t>
  </si>
  <si>
    <t>CONTROL INTERNO</t>
  </si>
  <si>
    <t>Manual de Auditoria y control interno adoptado mediante acto administrativo.</t>
  </si>
  <si>
    <t>Resolución de adopción Manual de Auditoria y control interno.</t>
  </si>
  <si>
    <t>Uso Inadecuado de la autoridad para beneficio personal.</t>
  </si>
  <si>
    <t>1. Desconocimiento normativo
2. Presión en la toma de decisiones a favor de un tercero</t>
  </si>
  <si>
    <t xml:space="preserve">Detrimento patrimonial.
Inclumplimiento normativo
Sanciones por parte de las entidades de control </t>
  </si>
  <si>
    <t>Realizar capacitación en valores, anti-corrupción y soborno.</t>
  </si>
  <si>
    <t>Evidencia de una ( 1 ) capacitación realizada</t>
  </si>
  <si>
    <t>01-07-202</t>
  </si>
  <si>
    <t>Formato de capacitación y sensibilización en el manejo de gestión documental.</t>
  </si>
  <si>
    <t>Diligenciamiento  del Formato de seguimiento de PQRSD</t>
  </si>
  <si>
    <t>CALIFICACIÓN</t>
  </si>
  <si>
    <t>FRECUENCIA</t>
  </si>
  <si>
    <t>MUY BAJA</t>
  </si>
  <si>
    <t>3 a 24</t>
  </si>
  <si>
    <t>BAJA</t>
  </si>
  <si>
    <t>25 a 500</t>
  </si>
  <si>
    <t>MEDIA</t>
  </si>
  <si>
    <t>501 a 5000</t>
  </si>
  <si>
    <t>MUY ALTO</t>
  </si>
  <si>
    <t>4 a 5</t>
  </si>
  <si>
    <t>6 a 11</t>
  </si>
  <si>
    <t>12 a 19</t>
  </si>
  <si>
    <t>LEVE</t>
  </si>
  <si>
    <t>MENOR</t>
  </si>
  <si>
    <t>CATASTROFICO</t>
  </si>
  <si>
    <t>GESTION  DE APOYO CORPORATIVO- TALENTO HUMANO</t>
  </si>
  <si>
    <t>NATURALEZA/MACRO PROCESO</t>
  </si>
  <si>
    <t xml:space="preserve">GESTIÓN DE APOYO CORPORATIVO/GESTION DE LA ATENCIÓN Y CUIDADO DE LA SALUD </t>
  </si>
  <si>
    <t>GESTION  DE APOYO CORPORATIVO- SISTEMAS</t>
  </si>
  <si>
    <t>GESTION  DE APOYO CORPORATIVO- CONTRATACIÓN</t>
  </si>
  <si>
    <t>GESTION DE APOYO CORPORATIVO/ GESTIÓN DOCUMENTAL</t>
  </si>
  <si>
    <t xml:space="preserve">GESTIÓN DE LA COMUNIDAD EN SALUD </t>
  </si>
  <si>
    <t>GESTIÓN DE APOYO CORPORATIVO/ CONTRATACIÓN</t>
  </si>
  <si>
    <t>GESTIÓN DE APOYO CORPORATIVO/ TALENTO HUMANO</t>
  </si>
  <si>
    <t>GESTION DE LA MEJORA CONTINUA</t>
  </si>
  <si>
    <t>Listas de chequeo diligenciadas por parte del área del Talento Humano, Agremiación Sindical.
Certificación Talento Humano # de personal contratatado vs listas de chequeo aplicadas</t>
  </si>
  <si>
    <t xml:space="preserve">TALENTO HUMANO
</t>
  </si>
  <si>
    <t>Formatos diligenciado  de inventarios de almacén y activos fijos.</t>
  </si>
  <si>
    <t>Formatos diligenciados de inventarios de farmacia.</t>
  </si>
  <si>
    <t>1.Utilización inadecuada     de la      información de la institución digital o sistematizada.</t>
  </si>
  <si>
    <t>certificado generado por la oficina de contratación en donde se certifique que se esta dando aplicabilidad a las modalidades de selección establecidas en los estudios previos.</t>
  </si>
  <si>
    <t>Certificado aplicabilidad a las modalidades de selección.</t>
  </si>
  <si>
    <t xml:space="preserve">Realizar una (1 ) capacitaciones en la realización de Estudios Previos a las diferentes áreas 
</t>
  </si>
  <si>
    <t>Fortalecer el despliegue del código de integridad.
Fortalecer los valores institucionales.
Realizar dos ( 2 ) capacitaciones de manera semestral</t>
  </si>
  <si>
    <t>Publicación de contratos y ordenes de manera mensual en pagina web mes vencido.</t>
  </si>
  <si>
    <t>APROBADO MEDIANTE RESOLUCIÓN No. 0051 del 24 de enero de 2022</t>
  </si>
  <si>
    <t xml:space="preserve">IMPACTO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</si>
</sst>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sz val="10"/>
      <color theme="1"/>
      <name val="Calibri"/>
      <family val="2"/>
      <scheme val="minor"/>
    </font>
    <font>
      <b/>
      <sz val="11"/>
      <color theme="1"/>
      <name val="Arial"/>
      <family val="2"/>
    </font>
    <font>
      <sz val="11"/>
      <color theme="1"/>
      <name val="Arial"/>
      <family val="2"/>
    </font>
    <font>
      <sz val="9"/>
      <color indexed="81"/>
      <name val="Tahoma"/>
      <family val="2"/>
    </font>
    <font>
      <b/>
      <sz val="9"/>
      <color indexed="81"/>
      <name val="Tahoma"/>
      <family val="2"/>
    </font>
    <font>
      <b/>
      <sz val="12"/>
      <color theme="1"/>
      <name val="Arial"/>
      <family val="2"/>
    </font>
    <font>
      <b/>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FF99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0" fillId="2" borderId="0" xfId="0" applyFill="1"/>
    <xf numFmtId="0" fontId="0" fillId="2" borderId="1" xfId="0" applyFill="1" applyBorder="1"/>
    <xf numFmtId="0" fontId="0" fillId="2" borderId="1" xfId="0" applyFill="1" applyBorder="1" applyAlignment="1">
      <alignment vertical="center" wrapText="1"/>
    </xf>
    <xf numFmtId="0" fontId="4" fillId="2" borderId="1" xfId="0" applyFont="1" applyFill="1" applyBorder="1" applyAlignment="1">
      <alignment vertical="center" wrapText="1"/>
    </xf>
    <xf numFmtId="0" fontId="2" fillId="3" borderId="1" xfId="0" applyFont="1" applyFill="1" applyBorder="1" applyAlignment="1">
      <alignment horizontal="center" vertical="center" textRotation="90" wrapText="1"/>
    </xf>
    <xf numFmtId="0" fontId="5" fillId="2" borderId="1" xfId="0" applyFont="1" applyFill="1" applyBorder="1" applyAlignment="1">
      <alignment horizontal="center"/>
    </xf>
    <xf numFmtId="0" fontId="6" fillId="2" borderId="4" xfId="0" applyFont="1" applyFill="1" applyBorder="1" applyAlignment="1">
      <alignment horizont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xf>
    <xf numFmtId="0" fontId="6" fillId="2" borderId="1" xfId="0" applyFont="1" applyFill="1" applyBorder="1" applyAlignment="1">
      <alignment horizontal="left"/>
    </xf>
    <xf numFmtId="0" fontId="6" fillId="2" borderId="1" xfId="0" applyFont="1" applyFill="1" applyBorder="1"/>
    <xf numFmtId="0" fontId="0" fillId="2" borderId="1" xfId="0" applyFill="1" applyBorder="1" applyAlignment="1">
      <alignment vertical="center"/>
    </xf>
    <xf numFmtId="0" fontId="0" fillId="2" borderId="0" xfId="0" applyFill="1" applyAlignment="1">
      <alignment vertical="center"/>
    </xf>
    <xf numFmtId="9" fontId="2" fillId="3" borderId="1" xfId="0" applyNumberFormat="1" applyFont="1" applyFill="1" applyBorder="1" applyAlignment="1">
      <alignment horizontal="center" vertical="center" textRotation="90" wrapText="1"/>
    </xf>
    <xf numFmtId="9" fontId="0" fillId="2" borderId="1" xfId="0" applyNumberFormat="1" applyFill="1" applyBorder="1" applyAlignment="1">
      <alignment vertical="center"/>
    </xf>
    <xf numFmtId="9" fontId="0" fillId="2" borderId="0" xfId="0" applyNumberFormat="1" applyFill="1"/>
    <xf numFmtId="0" fontId="0" fillId="4" borderId="0" xfId="0" applyFill="1"/>
    <xf numFmtId="0" fontId="0" fillId="5" borderId="0" xfId="0" applyFill="1"/>
    <xf numFmtId="0" fontId="0" fillId="4" borderId="0" xfId="0" quotePrefix="1" applyFill="1" applyAlignment="1">
      <alignment horizontal="left"/>
    </xf>
    <xf numFmtId="0" fontId="0" fillId="2" borderId="1" xfId="0" applyFill="1" applyBorder="1" applyAlignment="1">
      <alignment horizontal="center" vertical="center" wrapText="1"/>
    </xf>
    <xf numFmtId="0" fontId="0" fillId="2" borderId="1" xfId="0" applyFill="1" applyBorder="1" applyAlignment="1" applyProtection="1">
      <alignment vertical="center"/>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pplyProtection="1">
      <alignment horizontal="center" vertical="center"/>
      <protection locked="0"/>
    </xf>
    <xf numFmtId="0" fontId="6" fillId="2" borderId="1" xfId="0" applyFont="1" applyFill="1" applyBorder="1" applyAlignment="1">
      <alignment horizontal="left"/>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wrapText="1"/>
    </xf>
    <xf numFmtId="0" fontId="0" fillId="2" borderId="1" xfId="0" applyFont="1" applyFill="1" applyBorder="1" applyAlignment="1">
      <alignment vertical="center" wrapText="1"/>
    </xf>
    <xf numFmtId="9" fontId="0" fillId="2" borderId="1" xfId="0" applyNumberFormat="1" applyFill="1" applyBorder="1" applyAlignment="1">
      <alignment horizontal="center" vertical="center"/>
    </xf>
    <xf numFmtId="14" fontId="0" fillId="2" borderId="1"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0" fontId="6" fillId="2" borderId="1" xfId="0" applyFont="1" applyFill="1" applyBorder="1" applyAlignment="1"/>
    <xf numFmtId="0" fontId="0" fillId="6" borderId="1" xfId="0" applyFill="1"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9" fillId="2" borderId="0" xfId="0" applyFont="1" applyFill="1" applyAlignment="1">
      <alignment horizontal="center"/>
    </xf>
    <xf numFmtId="0" fontId="5" fillId="2" borderId="1" xfId="0" applyFont="1" applyFill="1" applyBorder="1" applyAlignment="1">
      <alignment horizontal="center"/>
    </xf>
    <xf numFmtId="0" fontId="6" fillId="2" borderId="1" xfId="0" applyFont="1" applyFill="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3" fillId="2" borderId="0" xfId="0" applyFont="1" applyFill="1" applyAlignment="1">
      <alignment horizontal="center"/>
    </xf>
    <xf numFmtId="0" fontId="3" fillId="2" borderId="2" xfId="0" applyFont="1" applyFill="1" applyBorder="1" applyAlignment="1">
      <alignment horizontal="center"/>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2" borderId="4" xfId="0" applyFont="1" applyFill="1" applyBorder="1" applyAlignment="1">
      <alignment horizontal="left" vertical="center" wrapText="1"/>
    </xf>
    <xf numFmtId="0" fontId="6" fillId="2" borderId="1" xfId="0" applyFont="1" applyFill="1" applyBorder="1" applyAlignment="1">
      <alignment horizontal="left"/>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cellXfs>
  <cellStyles count="1">
    <cellStyle name="Normal" xfId="0" builtinId="0"/>
  </cellStyles>
  <dxfs count="218">
    <dxf>
      <fill>
        <patternFill>
          <bgColor theme="9" tint="0.39994506668294322"/>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9" tint="0.39994506668294322"/>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7C8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7C80"/>
        </patternFill>
      </fill>
    </dxf>
    <dxf>
      <fill>
        <patternFill>
          <bgColor theme="9" tint="0.39994506668294322"/>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7C80"/>
        </patternFill>
      </fill>
    </dxf>
    <dxf>
      <fill>
        <patternFill>
          <bgColor rgb="FFFFFF00"/>
        </patternFill>
      </fill>
    </dxf>
    <dxf>
      <fill>
        <patternFill>
          <bgColor theme="9" tint="0.39994506668294322"/>
        </patternFill>
      </fill>
    </dxf>
  </dxfs>
  <tableStyles count="0" defaultTableStyle="TableStyleMedium2" defaultPivotStyle="PivotStyleLight16"/>
  <colors>
    <mruColors>
      <color rgb="FFFF9900"/>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39"/>
  <sheetViews>
    <sheetView tabSelected="1" topLeftCell="A16" zoomScale="60" zoomScaleNormal="60" workbookViewId="0">
      <selection activeCell="G18" sqref="G18"/>
    </sheetView>
  </sheetViews>
  <sheetFormatPr baseColWidth="10" defaultColWidth="11.42578125" defaultRowHeight="15" x14ac:dyDescent="0.25"/>
  <cols>
    <col min="1" max="1" width="8.28515625" style="1" customWidth="1"/>
    <col min="2" max="2" width="25.140625" style="1" customWidth="1"/>
    <col min="3" max="3" width="58.42578125" style="1" customWidth="1"/>
    <col min="4" max="4" width="9.7109375" style="1" customWidth="1"/>
    <col min="5" max="5" width="39.7109375" style="1" customWidth="1"/>
    <col min="6" max="6" width="30.85546875" style="1" customWidth="1"/>
    <col min="7" max="7" width="9.140625" style="1" customWidth="1"/>
    <col min="8" max="8" width="10.7109375" style="1" customWidth="1"/>
    <col min="9" max="9" width="9.140625" style="17" customWidth="1"/>
    <col min="10" max="10" width="6.7109375" style="1" customWidth="1"/>
    <col min="11" max="11" width="14.42578125" style="1" customWidth="1"/>
    <col min="12" max="12" width="6.7109375" style="1" customWidth="1"/>
    <col min="13" max="13" width="14.42578125" style="1" customWidth="1"/>
    <col min="14" max="14" width="32.140625" style="1" customWidth="1"/>
    <col min="15" max="15" width="7.5703125" style="1" customWidth="1"/>
    <col min="16" max="16" width="7.5703125" style="1" hidden="1" customWidth="1"/>
    <col min="17" max="17" width="5.7109375" style="1" customWidth="1"/>
    <col min="18" max="18" width="8.7109375" style="1" customWidth="1"/>
    <col min="19" max="19" width="9" style="1" customWidth="1"/>
    <col min="20" max="20" width="11.42578125" style="1"/>
    <col min="21" max="21" width="14.5703125" style="1" customWidth="1"/>
    <col min="22" max="22" width="24.42578125" style="1" customWidth="1"/>
    <col min="23" max="23" width="26.85546875" style="1" customWidth="1"/>
    <col min="24" max="24" width="29.140625" style="1" customWidth="1"/>
    <col min="25" max="25" width="32.85546875" style="1" customWidth="1"/>
    <col min="26" max="16384" width="11.42578125" style="1"/>
  </cols>
  <sheetData>
    <row r="2" spans="2:25" ht="18.75" x14ac:dyDescent="0.3">
      <c r="B2" s="51" t="s">
        <v>17</v>
      </c>
      <c r="C2" s="51"/>
      <c r="D2" s="51"/>
      <c r="E2" s="51"/>
      <c r="F2" s="51"/>
      <c r="G2" s="51"/>
      <c r="H2" s="51"/>
      <c r="I2" s="51"/>
      <c r="J2" s="51"/>
      <c r="K2" s="51"/>
      <c r="L2" s="51"/>
      <c r="M2" s="51"/>
      <c r="N2" s="51"/>
      <c r="O2" s="51"/>
      <c r="P2" s="51"/>
      <c r="Q2" s="51"/>
      <c r="R2" s="51"/>
      <c r="S2" s="51"/>
      <c r="T2" s="51"/>
      <c r="U2" s="51"/>
      <c r="V2" s="51"/>
      <c r="W2" s="51"/>
      <c r="X2" s="51"/>
      <c r="Y2" s="51"/>
    </row>
    <row r="3" spans="2:25" ht="18.75" x14ac:dyDescent="0.3">
      <c r="B3" s="51" t="s">
        <v>18</v>
      </c>
      <c r="C3" s="51"/>
      <c r="D3" s="51"/>
      <c r="E3" s="51"/>
      <c r="F3" s="51"/>
      <c r="G3" s="51"/>
      <c r="H3" s="51"/>
      <c r="I3" s="51"/>
      <c r="J3" s="51"/>
      <c r="K3" s="51"/>
      <c r="L3" s="51"/>
      <c r="M3" s="51"/>
      <c r="N3" s="51"/>
      <c r="O3" s="51"/>
      <c r="P3" s="51"/>
      <c r="Q3" s="51"/>
      <c r="R3" s="51"/>
      <c r="S3" s="51"/>
      <c r="T3" s="51"/>
      <c r="U3" s="51"/>
      <c r="V3" s="51"/>
      <c r="W3" s="51"/>
      <c r="X3" s="51"/>
      <c r="Y3" s="51"/>
    </row>
    <row r="4" spans="2:25" ht="18.75" x14ac:dyDescent="0.3">
      <c r="B4" s="52" t="s">
        <v>172</v>
      </c>
      <c r="C4" s="52"/>
      <c r="D4" s="52"/>
      <c r="E4" s="52"/>
      <c r="F4" s="52"/>
      <c r="G4" s="52"/>
      <c r="H4" s="52"/>
      <c r="I4" s="52"/>
      <c r="J4" s="52"/>
      <c r="K4" s="52"/>
      <c r="L4" s="52"/>
      <c r="M4" s="52"/>
      <c r="N4" s="52"/>
      <c r="O4" s="52"/>
      <c r="P4" s="52"/>
      <c r="Q4" s="52"/>
      <c r="R4" s="52"/>
      <c r="S4" s="52"/>
      <c r="T4" s="52"/>
      <c r="U4" s="52"/>
      <c r="V4" s="52"/>
      <c r="W4" s="52"/>
      <c r="X4" s="52"/>
      <c r="Y4" s="52"/>
    </row>
    <row r="5" spans="2:25" ht="30" customHeight="1" x14ac:dyDescent="0.25">
      <c r="B5" s="53" t="s">
        <v>3</v>
      </c>
      <c r="C5" s="53"/>
      <c r="D5" s="53"/>
      <c r="E5" s="53"/>
      <c r="F5" s="53"/>
      <c r="G5" s="53" t="s">
        <v>6</v>
      </c>
      <c r="H5" s="53"/>
      <c r="I5" s="53"/>
      <c r="J5" s="53"/>
      <c r="K5" s="53"/>
      <c r="L5" s="53"/>
      <c r="M5" s="53"/>
      <c r="N5" s="53" t="s">
        <v>10</v>
      </c>
      <c r="O5" s="53"/>
      <c r="P5" s="53"/>
      <c r="Q5" s="53"/>
      <c r="R5" s="53"/>
      <c r="S5" s="53"/>
      <c r="T5" s="57" t="s">
        <v>13</v>
      </c>
      <c r="U5" s="58"/>
      <c r="V5" s="58"/>
      <c r="W5" s="59"/>
      <c r="X5" s="53" t="s">
        <v>14</v>
      </c>
      <c r="Y5" s="53"/>
    </row>
    <row r="6" spans="2:25" ht="38.25" customHeight="1" x14ac:dyDescent="0.25">
      <c r="B6" s="56" t="s">
        <v>153</v>
      </c>
      <c r="C6" s="55" t="s">
        <v>0</v>
      </c>
      <c r="D6" s="55" t="s">
        <v>1</v>
      </c>
      <c r="E6" s="55"/>
      <c r="F6" s="55" t="s">
        <v>2</v>
      </c>
      <c r="G6" s="54" t="s">
        <v>7</v>
      </c>
      <c r="H6" s="54"/>
      <c r="I6" s="54"/>
      <c r="J6" s="54"/>
      <c r="K6" s="54"/>
      <c r="L6" s="54"/>
      <c r="M6" s="54"/>
      <c r="N6" s="43" t="s">
        <v>75</v>
      </c>
      <c r="O6" s="54" t="s">
        <v>11</v>
      </c>
      <c r="P6" s="54"/>
      <c r="Q6" s="54"/>
      <c r="R6" s="54"/>
      <c r="S6" s="54"/>
      <c r="T6" s="43" t="s">
        <v>19</v>
      </c>
      <c r="U6" s="43" t="s">
        <v>20</v>
      </c>
      <c r="V6" s="43" t="s">
        <v>21</v>
      </c>
      <c r="W6" s="43" t="s">
        <v>73</v>
      </c>
      <c r="X6" s="43" t="s">
        <v>16</v>
      </c>
      <c r="Y6" s="43" t="s">
        <v>15</v>
      </c>
    </row>
    <row r="7" spans="2:25" ht="102.75" customHeight="1" x14ac:dyDescent="0.25">
      <c r="B7" s="56"/>
      <c r="C7" s="55"/>
      <c r="D7" s="23" t="s">
        <v>4</v>
      </c>
      <c r="E7" s="24" t="s">
        <v>5</v>
      </c>
      <c r="F7" s="55"/>
      <c r="G7" s="5" t="s">
        <v>28</v>
      </c>
      <c r="H7" s="5" t="s">
        <v>24</v>
      </c>
      <c r="I7" s="15" t="s">
        <v>26</v>
      </c>
      <c r="J7" s="5" t="s">
        <v>27</v>
      </c>
      <c r="K7" s="5" t="s">
        <v>29</v>
      </c>
      <c r="L7" s="5" t="s">
        <v>26</v>
      </c>
      <c r="M7" s="5" t="s">
        <v>25</v>
      </c>
      <c r="N7" s="44"/>
      <c r="O7" s="5" t="s">
        <v>8</v>
      </c>
      <c r="P7" s="5"/>
      <c r="Q7" s="5" t="s">
        <v>9</v>
      </c>
      <c r="R7" s="5"/>
      <c r="S7" s="5" t="s">
        <v>12</v>
      </c>
      <c r="T7" s="44"/>
      <c r="U7" s="44"/>
      <c r="V7" s="44"/>
      <c r="W7" s="44"/>
      <c r="X7" s="44"/>
      <c r="Y7" s="44"/>
    </row>
    <row r="8" spans="2:25" s="14" customFormat="1" ht="205.5" customHeight="1" x14ac:dyDescent="0.25">
      <c r="B8" s="3" t="s">
        <v>152</v>
      </c>
      <c r="C8" s="4" t="s">
        <v>72</v>
      </c>
      <c r="D8" s="21">
        <v>1</v>
      </c>
      <c r="E8" s="30" t="s">
        <v>22</v>
      </c>
      <c r="F8" s="30" t="s">
        <v>23</v>
      </c>
      <c r="G8" s="25">
        <v>501</v>
      </c>
      <c r="H8" s="28" t="str">
        <f t="shared" ref="H8:H19" si="0">IF(G8&lt;3,"Muy Baja",IF(G8&lt;25,"Baja",IF(G8&lt;501,"Media",IF(G8&lt;5001,"Alta","Muy Alta"))))</f>
        <v>Alta</v>
      </c>
      <c r="I8" s="16">
        <f t="shared" ref="I8:I19" si="1">IF(G8&lt;3,0.2,IF(G8&lt;25,0.4,IF(G8&lt;501,0.6,IF(G8&lt;5001,0.8,1))))</f>
        <v>0.8</v>
      </c>
      <c r="J8" s="25">
        <v>8</v>
      </c>
      <c r="K8" s="28" t="str">
        <f t="shared" ref="K8:K19" si="2">IF(J8&lt;3,"Leve",IF(J8=3,"Menor",IF(J8&lt;6,"Moderado",IF(J8&lt;12,"Mayor","Catastrófico"))))</f>
        <v>Mayor</v>
      </c>
      <c r="L8" s="31">
        <f t="shared" ref="L8:L19" si="3">IF(J8&lt;3,0.2,IF(J8=3,0.4,IF(J8&lt;6,0.6,IF(J8&lt;12,0.8,1))))</f>
        <v>0.8</v>
      </c>
      <c r="M8" s="28" t="str">
        <f>INDEX(mImpacto!$B$2:$F$6,MATCH('Matriz General '!K8,mImpacto!$A$2:$A$6,0),MATCH('Matriz General '!H8,mImpacto!$B$1:$F$1,0))</f>
        <v>ALTO</v>
      </c>
      <c r="N8" s="3" t="s">
        <v>74</v>
      </c>
      <c r="O8" s="25">
        <v>1</v>
      </c>
      <c r="P8" s="22" t="str">
        <f t="shared" ref="P8:P9" si="4">IF(O8&lt;3,"Muy Baja",IF(O8&lt;25,"Baja",IF(O8&lt;501,"Media",IF(O8&lt;5001,"Alta","Muy Alta"))))</f>
        <v>Muy Baja</v>
      </c>
      <c r="Q8" s="25">
        <v>1</v>
      </c>
      <c r="R8" s="28" t="str">
        <f t="shared" ref="R8:R9" si="5">IF(Q8&lt;3,"Leve",IF(Q8=3,"Menor",IF(Q8&lt;6,"Moderado",IF(Q8&lt;12,"Mayor","Catastrófico"))))</f>
        <v>Leve</v>
      </c>
      <c r="S8" s="28" t="str">
        <f>INDEX(mImpacto!$B$2:$F$6,MATCH('Matriz General '!R8,mImpacto!$A$2:$A$6,0),MATCH('Matriz General '!P8,mImpacto!$B$1:$F$1,0))</f>
        <v>BAJO</v>
      </c>
      <c r="T8" s="32">
        <v>44564</v>
      </c>
      <c r="U8" s="32">
        <v>44926</v>
      </c>
      <c r="V8" s="27"/>
      <c r="W8" s="3" t="s">
        <v>162</v>
      </c>
      <c r="X8" s="3" t="s">
        <v>76</v>
      </c>
      <c r="Y8" s="21" t="s">
        <v>163</v>
      </c>
    </row>
    <row r="9" spans="2:25" s="14" customFormat="1" ht="212.25" customHeight="1" x14ac:dyDescent="0.25">
      <c r="B9" s="47" t="s">
        <v>154</v>
      </c>
      <c r="C9" s="45" t="s">
        <v>79</v>
      </c>
      <c r="D9" s="47">
        <v>2</v>
      </c>
      <c r="E9" s="60" t="s">
        <v>78</v>
      </c>
      <c r="F9" s="62" t="s">
        <v>80</v>
      </c>
      <c r="G9" s="25">
        <v>501</v>
      </c>
      <c r="H9" s="28" t="str">
        <f t="shared" si="0"/>
        <v>Alta</v>
      </c>
      <c r="I9" s="16">
        <f t="shared" si="1"/>
        <v>0.8</v>
      </c>
      <c r="J9" s="25">
        <v>8</v>
      </c>
      <c r="K9" s="28" t="str">
        <f t="shared" si="2"/>
        <v>Mayor</v>
      </c>
      <c r="L9" s="31">
        <f t="shared" si="3"/>
        <v>0.8</v>
      </c>
      <c r="M9" s="28" t="str">
        <f>INDEX(mImpacto!$B$2:$F$6,MATCH('Matriz General '!K9,mImpacto!$A$2:$A$6,0),MATCH('Matriz General '!H9,mImpacto!$B$1:$F$1,0))</f>
        <v>ALTO</v>
      </c>
      <c r="N9" s="3" t="s">
        <v>81</v>
      </c>
      <c r="O9" s="25">
        <v>1</v>
      </c>
      <c r="P9" s="22" t="str">
        <f t="shared" si="4"/>
        <v>Muy Baja</v>
      </c>
      <c r="Q9" s="25">
        <v>1</v>
      </c>
      <c r="R9" s="28" t="str">
        <f t="shared" si="5"/>
        <v>Leve</v>
      </c>
      <c r="S9" s="28" t="str">
        <f>INDEX(mImpacto!$B$2:$F$6,MATCH('Matriz General '!R9,mImpacto!$A$2:$A$6,0),MATCH('Matriz General '!P9,mImpacto!$B$1:$F$1,0))</f>
        <v>BAJO</v>
      </c>
      <c r="T9" s="32">
        <v>44564</v>
      </c>
      <c r="U9" s="32">
        <v>44926</v>
      </c>
      <c r="V9" s="13"/>
      <c r="W9" s="3" t="s">
        <v>164</v>
      </c>
      <c r="X9" s="3" t="s">
        <v>83</v>
      </c>
      <c r="Y9" s="13" t="s">
        <v>84</v>
      </c>
    </row>
    <row r="10" spans="2:25" ht="100.5" customHeight="1" x14ac:dyDescent="0.25">
      <c r="B10" s="48"/>
      <c r="C10" s="46"/>
      <c r="D10" s="48"/>
      <c r="E10" s="61"/>
      <c r="F10" s="63"/>
      <c r="G10" s="25">
        <v>501</v>
      </c>
      <c r="H10" s="28" t="str">
        <f t="shared" si="0"/>
        <v>Alta</v>
      </c>
      <c r="I10" s="31">
        <f t="shared" si="1"/>
        <v>0.8</v>
      </c>
      <c r="J10" s="25">
        <v>11</v>
      </c>
      <c r="K10" s="28" t="str">
        <f t="shared" si="2"/>
        <v>Mayor</v>
      </c>
      <c r="L10" s="31">
        <f t="shared" si="3"/>
        <v>0.8</v>
      </c>
      <c r="M10" s="28" t="str">
        <f>INDEX(mImpacto!$B$2:$F$6,MATCH('Matriz General '!K10,mImpacto!$A$2:$A$6,0),MATCH('Matriz General '!H10,mImpacto!$B$1:$F$1,0))</f>
        <v>ALTO</v>
      </c>
      <c r="N10" s="3" t="s">
        <v>82</v>
      </c>
      <c r="O10" s="25">
        <v>1</v>
      </c>
      <c r="P10" s="22" t="str">
        <f t="shared" ref="P10" si="6">IF(O10&lt;3,"Muy Baja",IF(O10&lt;25,"Baja",IF(O10&lt;501,"Media",IF(O10&lt;5001,"Alta","Muy Alta"))))</f>
        <v>Muy Baja</v>
      </c>
      <c r="Q10" s="25">
        <v>1</v>
      </c>
      <c r="R10" s="28" t="str">
        <f t="shared" ref="R10" si="7">IF(Q10&lt;3,"Leve",IF(Q10=3,"Menor",IF(Q10&lt;6,"Moderado",IF(Q10&lt;12,"Mayor","Catastrófico"))))</f>
        <v>Leve</v>
      </c>
      <c r="S10" s="28" t="str">
        <f>INDEX(mImpacto!$B$2:$F$6,MATCH('Matriz General '!R10,mImpacto!$A$2:$A$6,0),MATCH('Matriz General '!P10,mImpacto!$B$1:$F$1,0))</f>
        <v>BAJO</v>
      </c>
      <c r="T10" s="32">
        <v>44564</v>
      </c>
      <c r="U10" s="32">
        <v>44926</v>
      </c>
      <c r="V10" s="2"/>
      <c r="W10" s="3" t="s">
        <v>165</v>
      </c>
      <c r="X10" s="3" t="s">
        <v>85</v>
      </c>
      <c r="Y10" s="21" t="s">
        <v>86</v>
      </c>
    </row>
    <row r="11" spans="2:25" ht="130.5" customHeight="1" x14ac:dyDescent="0.25">
      <c r="B11" s="3" t="s">
        <v>155</v>
      </c>
      <c r="C11" s="29" t="s">
        <v>87</v>
      </c>
      <c r="D11" s="21">
        <v>3</v>
      </c>
      <c r="E11" s="3" t="s">
        <v>88</v>
      </c>
      <c r="F11" s="3" t="s">
        <v>166</v>
      </c>
      <c r="G11" s="25">
        <v>501</v>
      </c>
      <c r="H11" s="28" t="str">
        <f t="shared" si="0"/>
        <v>Alta</v>
      </c>
      <c r="I11" s="31">
        <f t="shared" si="1"/>
        <v>0.8</v>
      </c>
      <c r="J11" s="25">
        <v>8</v>
      </c>
      <c r="K11" s="28" t="str">
        <f t="shared" si="2"/>
        <v>Mayor</v>
      </c>
      <c r="L11" s="31">
        <f t="shared" si="3"/>
        <v>0.8</v>
      </c>
      <c r="M11" s="28" t="str">
        <f>INDEX(mImpacto!$B$2:$F$6,MATCH('Matriz General '!K11,mImpacto!$A$2:$A$6,0),MATCH('Matriz General '!H11,mImpacto!$B$1:$F$1,0))</f>
        <v>ALTO</v>
      </c>
      <c r="N11" s="3" t="s">
        <v>89</v>
      </c>
      <c r="O11" s="25">
        <v>1</v>
      </c>
      <c r="P11" s="22" t="str">
        <f t="shared" ref="P11" si="8">IF(O11&lt;3,"Muy Baja",IF(O11&lt;25,"Baja",IF(O11&lt;501,"Media",IF(O11&lt;5001,"Alta","Muy Alta"))))</f>
        <v>Muy Baja</v>
      </c>
      <c r="Q11" s="25">
        <v>1</v>
      </c>
      <c r="R11" s="28" t="str">
        <f t="shared" ref="R11" si="9">IF(Q11&lt;3,"Leve",IF(Q11=3,"Menor",IF(Q11&lt;6,"Moderado",IF(Q11&lt;12,"Mayor","Catastrófico"))))</f>
        <v>Leve</v>
      </c>
      <c r="S11" s="28" t="str">
        <f>INDEX(mImpacto!$B$2:$F$6,MATCH('Matriz General '!R11,mImpacto!$A$2:$A$6,0),MATCH('Matriz General '!P11,mImpacto!$B$1:$F$1,0))</f>
        <v>BAJO</v>
      </c>
      <c r="T11" s="32" t="s">
        <v>134</v>
      </c>
      <c r="U11" s="32">
        <v>44926</v>
      </c>
      <c r="V11" s="2"/>
      <c r="W11" s="3" t="s">
        <v>92</v>
      </c>
      <c r="X11" s="3" t="s">
        <v>91</v>
      </c>
      <c r="Y11" s="21" t="s">
        <v>90</v>
      </c>
    </row>
    <row r="12" spans="2:25" ht="189.75" customHeight="1" x14ac:dyDescent="0.25">
      <c r="B12" s="47" t="s">
        <v>156</v>
      </c>
      <c r="C12" s="49" t="s">
        <v>93</v>
      </c>
      <c r="D12" s="47">
        <v>4</v>
      </c>
      <c r="E12" s="47" t="s">
        <v>94</v>
      </c>
      <c r="F12" s="49" t="s">
        <v>95</v>
      </c>
      <c r="G12" s="25">
        <v>501</v>
      </c>
      <c r="H12" s="28" t="str">
        <f t="shared" si="0"/>
        <v>Alta</v>
      </c>
      <c r="I12" s="31">
        <f t="shared" si="1"/>
        <v>0.8</v>
      </c>
      <c r="J12" s="25">
        <v>6</v>
      </c>
      <c r="K12" s="28" t="str">
        <f t="shared" si="2"/>
        <v>Mayor</v>
      </c>
      <c r="L12" s="31">
        <f t="shared" si="3"/>
        <v>0.8</v>
      </c>
      <c r="M12" s="28" t="str">
        <f>INDEX(mImpacto!$B$2:$F$6,MATCH('Matriz General '!K12,mImpacto!$A$2:$A$6,0),MATCH('Matriz General '!H12,mImpacto!$B$1:$F$1,0))</f>
        <v>ALTO</v>
      </c>
      <c r="N12" s="3" t="s">
        <v>96</v>
      </c>
      <c r="O12" s="25">
        <v>1</v>
      </c>
      <c r="P12" s="22" t="str">
        <f t="shared" ref="P12" si="10">IF(O12&lt;3,"Muy Baja",IF(O12&lt;25,"Baja",IF(O12&lt;501,"Media",IF(O12&lt;5001,"Alta","Muy Alta"))))</f>
        <v>Muy Baja</v>
      </c>
      <c r="Q12" s="25">
        <v>1</v>
      </c>
      <c r="R12" s="28" t="str">
        <f t="shared" ref="R12" si="11">IF(Q12&lt;3,"Leve",IF(Q12=3,"Menor",IF(Q12&lt;6,"Moderado",IF(Q12&lt;12,"Mayor","Catastrófico"))))</f>
        <v>Leve</v>
      </c>
      <c r="S12" s="28" t="str">
        <f>INDEX(mImpacto!$B$2:$F$6,MATCH('Matriz General '!R12,mImpacto!$A$2:$A$6,0),MATCH('Matriz General '!P12,mImpacto!$B$1:$F$1,0))</f>
        <v>BAJO</v>
      </c>
      <c r="T12" s="32">
        <v>44564</v>
      </c>
      <c r="U12" s="32">
        <v>44926</v>
      </c>
      <c r="V12" s="2"/>
      <c r="W12" s="3" t="s">
        <v>167</v>
      </c>
      <c r="X12" s="3" t="s">
        <v>168</v>
      </c>
      <c r="Y12" s="21" t="s">
        <v>97</v>
      </c>
    </row>
    <row r="13" spans="2:25" ht="93.75" customHeight="1" x14ac:dyDescent="0.25">
      <c r="B13" s="48"/>
      <c r="C13" s="50"/>
      <c r="D13" s="48"/>
      <c r="E13" s="48"/>
      <c r="F13" s="50"/>
      <c r="G13" s="25">
        <v>501</v>
      </c>
      <c r="H13" s="28" t="str">
        <f t="shared" si="0"/>
        <v>Alta</v>
      </c>
      <c r="I13" s="31">
        <f t="shared" si="1"/>
        <v>0.8</v>
      </c>
      <c r="J13" s="25">
        <v>7</v>
      </c>
      <c r="K13" s="28" t="str">
        <f t="shared" si="2"/>
        <v>Mayor</v>
      </c>
      <c r="L13" s="31">
        <f t="shared" si="3"/>
        <v>0.8</v>
      </c>
      <c r="M13" s="28" t="str">
        <f>INDEX(mImpacto!$B$2:$F$6,MATCH('Matriz General '!K13,mImpacto!$A$2:$A$6,0),MATCH('Matriz General '!H13,mImpacto!$B$1:$F$1,0))</f>
        <v>ALTO</v>
      </c>
      <c r="N13" s="3" t="s">
        <v>169</v>
      </c>
      <c r="O13" s="25">
        <v>1</v>
      </c>
      <c r="P13" s="22" t="str">
        <f t="shared" ref="P13" si="12">IF(O13&lt;3,"Muy Baja",IF(O13&lt;25,"Baja",IF(O13&lt;501,"Media",IF(O13&lt;5001,"Alta","Muy Alta"))))</f>
        <v>Muy Baja</v>
      </c>
      <c r="Q13" s="25">
        <v>1</v>
      </c>
      <c r="R13" s="28" t="str">
        <f t="shared" ref="R13" si="13">IF(Q13&lt;3,"Leve",IF(Q13=3,"Menor",IF(Q13&lt;6,"Moderado",IF(Q13&lt;12,"Mayor","Catastrófico"))))</f>
        <v>Leve</v>
      </c>
      <c r="S13" s="28" t="str">
        <f>INDEX(mImpacto!$B$2:$F$6,MATCH('Matriz General '!R13,mImpacto!$A$2:$A$6,0),MATCH('Matriz General '!P13,mImpacto!$B$1:$F$1,0))</f>
        <v>BAJO</v>
      </c>
      <c r="T13" s="32">
        <v>44564</v>
      </c>
      <c r="U13" s="33">
        <v>44651</v>
      </c>
      <c r="V13" s="2"/>
      <c r="W13" s="3" t="s">
        <v>98</v>
      </c>
      <c r="X13" s="3" t="s">
        <v>104</v>
      </c>
      <c r="Y13" s="21" t="s">
        <v>97</v>
      </c>
    </row>
    <row r="14" spans="2:25" ht="111" customHeight="1" x14ac:dyDescent="0.25">
      <c r="B14" s="3" t="s">
        <v>157</v>
      </c>
      <c r="C14" s="3" t="s">
        <v>101</v>
      </c>
      <c r="D14" s="21">
        <v>5</v>
      </c>
      <c r="E14" s="3" t="s">
        <v>99</v>
      </c>
      <c r="F14" s="3" t="s">
        <v>100</v>
      </c>
      <c r="G14" s="25">
        <v>501</v>
      </c>
      <c r="H14" s="28" t="str">
        <f t="shared" si="0"/>
        <v>Alta</v>
      </c>
      <c r="I14" s="31">
        <f t="shared" si="1"/>
        <v>0.8</v>
      </c>
      <c r="J14" s="25">
        <v>6</v>
      </c>
      <c r="K14" s="28" t="str">
        <f t="shared" si="2"/>
        <v>Mayor</v>
      </c>
      <c r="L14" s="31">
        <f t="shared" si="3"/>
        <v>0.8</v>
      </c>
      <c r="M14" s="28" t="str">
        <f>INDEX(mImpacto!$B$2:$F$6,MATCH('Matriz General '!K14,mImpacto!$A$2:$A$6,0),MATCH('Matriz General '!H14,mImpacto!$B$1:$F$1,0))</f>
        <v>ALTO</v>
      </c>
      <c r="N14" s="3" t="s">
        <v>102</v>
      </c>
      <c r="O14" s="25">
        <v>1</v>
      </c>
      <c r="P14" s="22" t="str">
        <f t="shared" ref="P14" si="14">IF(O14&lt;3,"Muy Baja",IF(O14&lt;25,"Baja",IF(O14&lt;501,"Media",IF(O14&lt;5001,"Alta","Muy Alta"))))</f>
        <v>Muy Baja</v>
      </c>
      <c r="Q14" s="25">
        <v>1</v>
      </c>
      <c r="R14" s="28" t="str">
        <f t="shared" ref="R14" si="15">IF(Q14&lt;3,"Leve",IF(Q14=3,"Menor",IF(Q14&lt;6,"Moderado",IF(Q14&lt;12,"Mayor","Catastrófico"))))</f>
        <v>Leve</v>
      </c>
      <c r="S14" s="28" t="str">
        <f>INDEX(mImpacto!$B$2:$F$6,MATCH('Matriz General '!R14,mImpacto!$A$2:$A$6,0),MATCH('Matriz General '!P14,mImpacto!$B$1:$F$1,0))</f>
        <v>BAJO</v>
      </c>
      <c r="T14" s="32">
        <v>44564</v>
      </c>
      <c r="U14" s="33">
        <v>44742</v>
      </c>
      <c r="V14" s="2"/>
      <c r="W14" s="3" t="s">
        <v>135</v>
      </c>
      <c r="X14" s="3" t="s">
        <v>103</v>
      </c>
      <c r="Y14" s="21" t="s">
        <v>105</v>
      </c>
    </row>
    <row r="15" spans="2:25" ht="154.5" customHeight="1" x14ac:dyDescent="0.25">
      <c r="B15" s="3" t="s">
        <v>158</v>
      </c>
      <c r="C15" s="3" t="s">
        <v>106</v>
      </c>
      <c r="D15" s="21">
        <v>6</v>
      </c>
      <c r="E15" s="3" t="s">
        <v>107</v>
      </c>
      <c r="F15" s="3" t="s">
        <v>108</v>
      </c>
      <c r="G15" s="25">
        <v>501</v>
      </c>
      <c r="H15" s="28" t="str">
        <f t="shared" si="0"/>
        <v>Alta</v>
      </c>
      <c r="I15" s="31">
        <f t="shared" si="1"/>
        <v>0.8</v>
      </c>
      <c r="J15" s="25">
        <v>7</v>
      </c>
      <c r="K15" s="28" t="str">
        <f t="shared" si="2"/>
        <v>Mayor</v>
      </c>
      <c r="L15" s="31">
        <f t="shared" si="3"/>
        <v>0.8</v>
      </c>
      <c r="M15" s="28" t="str">
        <f>INDEX(mImpacto!$B$2:$F$6,MATCH('Matriz General '!K15,mImpacto!$A$2:$A$6,0),MATCH('Matriz General '!H15,mImpacto!$B$1:$F$1,0))</f>
        <v>ALTO</v>
      </c>
      <c r="N15" s="3" t="s">
        <v>109</v>
      </c>
      <c r="O15" s="25">
        <v>1</v>
      </c>
      <c r="P15" s="22" t="str">
        <f t="shared" ref="P15:P19" si="16">IF(O15&lt;3,"Muy Baja",IF(O15&lt;25,"Baja",IF(O15&lt;501,"Media",IF(O15&lt;5001,"Alta","Muy Alta"))))</f>
        <v>Muy Baja</v>
      </c>
      <c r="Q15" s="25">
        <v>1</v>
      </c>
      <c r="R15" s="28" t="str">
        <f t="shared" ref="R15:R19" si="17">IF(Q15&lt;3,"Leve",IF(Q15=3,"Menor",IF(Q15&lt;6,"Moderado",IF(Q15&lt;12,"Mayor","Catastrófico"))))</f>
        <v>Leve</v>
      </c>
      <c r="S15" s="28" t="str">
        <f>INDEX(mImpacto!$B$2:$F$6,MATCH('Matriz General '!R15,mImpacto!$A$2:$A$6,0),MATCH('Matriz General '!P15,mImpacto!$B$1:$F$1,0))</f>
        <v>BAJO</v>
      </c>
      <c r="T15" s="32">
        <v>44564</v>
      </c>
      <c r="U15" s="32">
        <v>44926</v>
      </c>
      <c r="V15" s="2"/>
      <c r="W15" s="3" t="s">
        <v>136</v>
      </c>
      <c r="X15" s="3" t="s">
        <v>111</v>
      </c>
      <c r="Y15" s="21" t="s">
        <v>110</v>
      </c>
    </row>
    <row r="16" spans="2:25" ht="106.5" customHeight="1" x14ac:dyDescent="0.25">
      <c r="B16" s="3" t="s">
        <v>159</v>
      </c>
      <c r="C16" s="3" t="s">
        <v>112</v>
      </c>
      <c r="D16" s="21">
        <v>7</v>
      </c>
      <c r="E16" s="3" t="s">
        <v>113</v>
      </c>
      <c r="F16" s="3" t="s">
        <v>114</v>
      </c>
      <c r="G16" s="25">
        <v>501</v>
      </c>
      <c r="H16" s="28" t="str">
        <f t="shared" si="0"/>
        <v>Alta</v>
      </c>
      <c r="I16" s="16">
        <f t="shared" si="1"/>
        <v>0.8</v>
      </c>
      <c r="J16" s="25">
        <v>7</v>
      </c>
      <c r="K16" s="28" t="str">
        <f t="shared" si="2"/>
        <v>Mayor</v>
      </c>
      <c r="L16" s="16">
        <f t="shared" si="3"/>
        <v>0.8</v>
      </c>
      <c r="M16" s="28" t="str">
        <f>INDEX(mImpacto!$B$2:$F$6,MATCH('Matriz General '!K16,mImpacto!$A$2:$A$6,0),MATCH('Matriz General '!H16,mImpacto!$B$1:$F$1,0))</f>
        <v>ALTO</v>
      </c>
      <c r="N16" s="3" t="s">
        <v>171</v>
      </c>
      <c r="O16" s="25">
        <v>1</v>
      </c>
      <c r="P16" s="22" t="str">
        <f t="shared" si="16"/>
        <v>Muy Baja</v>
      </c>
      <c r="Q16" s="25">
        <v>1</v>
      </c>
      <c r="R16" s="28" t="str">
        <f t="shared" si="17"/>
        <v>Leve</v>
      </c>
      <c r="S16" s="28" t="str">
        <f>INDEX(mImpacto!$B$2:$F$6,MATCH('Matriz General '!R16,mImpacto!$A$2:$A$6,0),MATCH('Matriz General '!P16,mImpacto!$B$1:$F$1,0))</f>
        <v>BAJO</v>
      </c>
      <c r="T16" s="32">
        <v>44564</v>
      </c>
      <c r="U16" s="32">
        <v>44926</v>
      </c>
      <c r="V16" s="2"/>
      <c r="W16" s="3" t="s">
        <v>115</v>
      </c>
      <c r="X16" s="3" t="s">
        <v>116</v>
      </c>
      <c r="Y16" s="21" t="s">
        <v>97</v>
      </c>
    </row>
    <row r="17" spans="2:25" ht="147.75" customHeight="1" x14ac:dyDescent="0.25">
      <c r="B17" s="3" t="s">
        <v>160</v>
      </c>
      <c r="C17" s="3" t="s">
        <v>117</v>
      </c>
      <c r="D17" s="21">
        <v>8</v>
      </c>
      <c r="E17" s="3" t="s">
        <v>118</v>
      </c>
      <c r="F17" s="3" t="s">
        <v>119</v>
      </c>
      <c r="G17" s="25">
        <v>50</v>
      </c>
      <c r="H17" s="28" t="str">
        <f t="shared" si="0"/>
        <v>Media</v>
      </c>
      <c r="I17" s="16">
        <f t="shared" si="1"/>
        <v>0.6</v>
      </c>
      <c r="J17" s="25">
        <v>10</v>
      </c>
      <c r="K17" s="28" t="str">
        <f t="shared" si="2"/>
        <v>Mayor</v>
      </c>
      <c r="L17" s="16">
        <f t="shared" si="3"/>
        <v>0.8</v>
      </c>
      <c r="M17" s="28" t="str">
        <f>INDEX(mImpacto!$B$2:$F$6,MATCH('Matriz General '!K17,mImpacto!$A$2:$A$6,0),MATCH('Matriz General '!H17,mImpacto!$B$1:$F$1,0))</f>
        <v>ALTO</v>
      </c>
      <c r="N17" s="3" t="s">
        <v>170</v>
      </c>
      <c r="O17" s="25">
        <v>1</v>
      </c>
      <c r="P17" s="22" t="str">
        <f t="shared" si="16"/>
        <v>Muy Baja</v>
      </c>
      <c r="Q17" s="25">
        <v>1</v>
      </c>
      <c r="R17" s="28" t="str">
        <f t="shared" si="17"/>
        <v>Leve</v>
      </c>
      <c r="S17" s="28" t="str">
        <f>INDEX(mImpacto!$B$2:$F$6,MATCH('Matriz General '!R17,mImpacto!$A$2:$A$6,0),MATCH('Matriz General '!P17,mImpacto!$B$1:$F$1,0))</f>
        <v>BAJO</v>
      </c>
      <c r="T17" s="32">
        <v>44564</v>
      </c>
      <c r="U17" s="32">
        <v>44926</v>
      </c>
      <c r="V17" s="2"/>
      <c r="W17" s="3" t="s">
        <v>120</v>
      </c>
      <c r="X17" s="3" t="s">
        <v>121</v>
      </c>
      <c r="Y17" s="21" t="s">
        <v>77</v>
      </c>
    </row>
    <row r="18" spans="2:25" ht="108" customHeight="1" x14ac:dyDescent="0.25">
      <c r="B18" s="3" t="s">
        <v>161</v>
      </c>
      <c r="C18" s="3" t="s">
        <v>123</v>
      </c>
      <c r="D18" s="21">
        <v>9</v>
      </c>
      <c r="E18" s="3" t="s">
        <v>122</v>
      </c>
      <c r="F18" s="29" t="s">
        <v>124</v>
      </c>
      <c r="G18" s="25">
        <v>20</v>
      </c>
      <c r="H18" s="28" t="str">
        <f t="shared" si="0"/>
        <v>Baja</v>
      </c>
      <c r="I18" s="16">
        <f t="shared" si="1"/>
        <v>0.4</v>
      </c>
      <c r="J18" s="25">
        <v>7</v>
      </c>
      <c r="K18" s="28" t="str">
        <f t="shared" si="2"/>
        <v>Mayor</v>
      </c>
      <c r="L18" s="16">
        <f t="shared" si="3"/>
        <v>0.8</v>
      </c>
      <c r="M18" s="28" t="str">
        <f>INDEX(mImpacto!$B$2:$F$6,MATCH('Matriz General '!K18,mImpacto!$A$2:$A$6,0),MATCH('Matriz General '!H18,mImpacto!$B$1:$F$1,0))</f>
        <v>ALTO</v>
      </c>
      <c r="N18" s="3" t="s">
        <v>125</v>
      </c>
      <c r="O18" s="25">
        <v>1</v>
      </c>
      <c r="P18" s="22" t="str">
        <f t="shared" si="16"/>
        <v>Muy Baja</v>
      </c>
      <c r="Q18" s="25">
        <v>1</v>
      </c>
      <c r="R18" s="28" t="str">
        <f t="shared" si="17"/>
        <v>Leve</v>
      </c>
      <c r="S18" s="28" t="str">
        <f>INDEX(mImpacto!$B$2:$F$6,MATCH('Matriz General '!R18,mImpacto!$A$2:$A$6,0),MATCH('Matriz General '!P18,mImpacto!$B$1:$F$1,0))</f>
        <v>BAJO</v>
      </c>
      <c r="T18" s="32">
        <v>44564</v>
      </c>
      <c r="U18" s="32">
        <v>44926</v>
      </c>
      <c r="V18" s="2"/>
      <c r="W18" s="3" t="s">
        <v>128</v>
      </c>
      <c r="X18" s="3" t="s">
        <v>127</v>
      </c>
      <c r="Y18" s="21" t="s">
        <v>126</v>
      </c>
    </row>
    <row r="19" spans="2:25" ht="80.25" customHeight="1" x14ac:dyDescent="0.25">
      <c r="B19" s="3" t="s">
        <v>160</v>
      </c>
      <c r="C19" s="3" t="s">
        <v>130</v>
      </c>
      <c r="D19" s="21">
        <v>10</v>
      </c>
      <c r="E19" s="3" t="s">
        <v>129</v>
      </c>
      <c r="F19" s="29" t="s">
        <v>131</v>
      </c>
      <c r="G19" s="25">
        <v>10</v>
      </c>
      <c r="H19" s="28" t="str">
        <f t="shared" si="0"/>
        <v>Baja</v>
      </c>
      <c r="I19" s="16">
        <f t="shared" si="1"/>
        <v>0.4</v>
      </c>
      <c r="J19" s="25">
        <v>8</v>
      </c>
      <c r="K19" s="28" t="str">
        <f t="shared" si="2"/>
        <v>Mayor</v>
      </c>
      <c r="L19" s="16">
        <f t="shared" si="3"/>
        <v>0.8</v>
      </c>
      <c r="M19" s="28" t="str">
        <f>INDEX(mImpacto!$B$2:$F$6,MATCH('Matriz General '!K19,mImpacto!$A$2:$A$6,0),MATCH('Matriz General '!H19,mImpacto!$B$1:$F$1,0))</f>
        <v>ALTO</v>
      </c>
      <c r="N19" s="3" t="s">
        <v>132</v>
      </c>
      <c r="O19" s="25">
        <v>1</v>
      </c>
      <c r="P19" s="22" t="str">
        <f t="shared" si="16"/>
        <v>Muy Baja</v>
      </c>
      <c r="Q19" s="25">
        <v>1</v>
      </c>
      <c r="R19" s="28" t="str">
        <f t="shared" si="17"/>
        <v>Leve</v>
      </c>
      <c r="S19" s="28" t="str">
        <f>INDEX(mImpacto!$B$2:$F$6,MATCH('Matriz General '!R19,mImpacto!$A$2:$A$6,0),MATCH('Matriz General '!P19,mImpacto!$B$1:$F$1,0))</f>
        <v>BAJO</v>
      </c>
      <c r="T19" s="33">
        <v>44743</v>
      </c>
      <c r="U19" s="33">
        <v>44926</v>
      </c>
      <c r="V19" s="2"/>
      <c r="W19" s="3" t="s">
        <v>120</v>
      </c>
      <c r="X19" s="3" t="s">
        <v>133</v>
      </c>
      <c r="Y19" s="21" t="s">
        <v>77</v>
      </c>
    </row>
    <row r="23" spans="2:25" ht="15.75" x14ac:dyDescent="0.25">
      <c r="B23" s="40" t="s">
        <v>137</v>
      </c>
      <c r="C23" s="40"/>
    </row>
    <row r="25" spans="2:25" x14ac:dyDescent="0.25">
      <c r="B25" s="41" t="s">
        <v>138</v>
      </c>
      <c r="C25" s="41"/>
      <c r="D25" s="41"/>
    </row>
    <row r="26" spans="2:25" x14ac:dyDescent="0.25">
      <c r="B26" s="42"/>
      <c r="C26" s="42"/>
      <c r="D26" s="42"/>
    </row>
    <row r="27" spans="2:25" x14ac:dyDescent="0.25">
      <c r="B27" s="12" t="s">
        <v>71</v>
      </c>
      <c r="C27" s="10" t="s">
        <v>139</v>
      </c>
      <c r="D27" s="35"/>
    </row>
    <row r="28" spans="2:25" x14ac:dyDescent="0.25">
      <c r="B28" s="12" t="s">
        <v>140</v>
      </c>
      <c r="C28" s="10" t="s">
        <v>141</v>
      </c>
      <c r="D28" s="39"/>
    </row>
    <row r="29" spans="2:25" x14ac:dyDescent="0.25">
      <c r="B29" s="12" t="s">
        <v>142</v>
      </c>
      <c r="C29" s="10" t="s">
        <v>143</v>
      </c>
      <c r="D29" s="36"/>
    </row>
    <row r="30" spans="2:25" x14ac:dyDescent="0.25">
      <c r="B30" s="12" t="s">
        <v>144</v>
      </c>
      <c r="C30" s="10" t="s">
        <v>67</v>
      </c>
      <c r="D30" s="38"/>
    </row>
    <row r="31" spans="2:25" x14ac:dyDescent="0.25">
      <c r="B31" s="26">
        <v>5001</v>
      </c>
      <c r="C31" s="10" t="s">
        <v>145</v>
      </c>
      <c r="D31" s="37"/>
    </row>
    <row r="33" spans="2:4" x14ac:dyDescent="0.25">
      <c r="B33" s="41" t="s">
        <v>173</v>
      </c>
      <c r="C33" s="41"/>
      <c r="D33" s="41"/>
    </row>
    <row r="34" spans="2:4" x14ac:dyDescent="0.25">
      <c r="B34" s="34"/>
      <c r="C34" s="34"/>
      <c r="D34" s="34"/>
    </row>
    <row r="35" spans="2:4" x14ac:dyDescent="0.25">
      <c r="B35" s="12" t="s">
        <v>71</v>
      </c>
      <c r="C35" s="10" t="s">
        <v>149</v>
      </c>
      <c r="D35" s="35"/>
    </row>
    <row r="36" spans="2:4" x14ac:dyDescent="0.25">
      <c r="B36" s="26">
        <v>3</v>
      </c>
      <c r="C36" s="10" t="s">
        <v>150</v>
      </c>
      <c r="D36" s="39"/>
    </row>
    <row r="37" spans="2:4" x14ac:dyDescent="0.25">
      <c r="B37" s="12" t="s">
        <v>146</v>
      </c>
      <c r="C37" s="10" t="s">
        <v>54</v>
      </c>
      <c r="D37" s="36"/>
    </row>
    <row r="38" spans="2:4" x14ac:dyDescent="0.25">
      <c r="B38" s="12" t="s">
        <v>147</v>
      </c>
      <c r="C38" s="10" t="s">
        <v>56</v>
      </c>
      <c r="D38" s="38"/>
    </row>
    <row r="39" spans="2:4" x14ac:dyDescent="0.25">
      <c r="B39" s="26" t="s">
        <v>148</v>
      </c>
      <c r="C39" s="10" t="s">
        <v>151</v>
      </c>
      <c r="D39" s="37"/>
    </row>
  </sheetData>
  <sheetProtection algorithmName="SHA-512" hashValue="4oTal98W+70VjqB7Pt9Em7pjpEoPnaeylci/I63qrSADJTl/BxRiM1WJPpf3NOtGtcMUB1g1U/OvMCc3KGkQEA==" saltValue="ums56uH5H+Bf5krD4BioeA==" spinCount="100000" sheet="1" objects="1" scenarios="1"/>
  <mergeCells count="35">
    <mergeCell ref="T5:W5"/>
    <mergeCell ref="N6:N7"/>
    <mergeCell ref="U6:U7"/>
    <mergeCell ref="E9:E10"/>
    <mergeCell ref="D9:D10"/>
    <mergeCell ref="F9:F10"/>
    <mergeCell ref="B2:Y2"/>
    <mergeCell ref="B3:Y3"/>
    <mergeCell ref="B4:Y4"/>
    <mergeCell ref="G5:M5"/>
    <mergeCell ref="O6:S6"/>
    <mergeCell ref="N5:S5"/>
    <mergeCell ref="X5:Y5"/>
    <mergeCell ref="T6:T7"/>
    <mergeCell ref="V6:V7"/>
    <mergeCell ref="X6:X7"/>
    <mergeCell ref="B5:F5"/>
    <mergeCell ref="D6:E6"/>
    <mergeCell ref="C6:C7"/>
    <mergeCell ref="B6:B7"/>
    <mergeCell ref="F6:F7"/>
    <mergeCell ref="G6:M6"/>
    <mergeCell ref="B23:C23"/>
    <mergeCell ref="B25:D25"/>
    <mergeCell ref="B26:D26"/>
    <mergeCell ref="B33:D33"/>
    <mergeCell ref="Y6:Y7"/>
    <mergeCell ref="W6:W7"/>
    <mergeCell ref="C9:C10"/>
    <mergeCell ref="B9:B10"/>
    <mergeCell ref="C12:C13"/>
    <mergeCell ref="E12:E13"/>
    <mergeCell ref="D12:D13"/>
    <mergeCell ref="F12:F13"/>
    <mergeCell ref="B12:B13"/>
  </mergeCells>
  <conditionalFormatting sqref="M8:M9">
    <cfRule type="cellIs" dxfId="217" priority="310" operator="equal">
      <formula>"Bajo"</formula>
    </cfRule>
    <cfRule type="cellIs" dxfId="216" priority="311" operator="equal">
      <formula>"Moderado"</formula>
    </cfRule>
    <cfRule type="cellIs" dxfId="215" priority="312" operator="equal">
      <formula>"Alto"</formula>
    </cfRule>
    <cfRule type="cellIs" dxfId="214" priority="313" operator="equal">
      <formula>"Extremo"</formula>
    </cfRule>
  </conditionalFormatting>
  <conditionalFormatting sqref="H8">
    <cfRule type="cellIs" dxfId="213" priority="305" operator="equal">
      <formula>"Muy Alta"</formula>
    </cfRule>
    <cfRule type="cellIs" dxfId="212" priority="306" operator="equal">
      <formula>"Alta"</formula>
    </cfRule>
    <cfRule type="cellIs" dxfId="211" priority="307" operator="equal">
      <formula>"Media"</formula>
    </cfRule>
    <cfRule type="cellIs" dxfId="210" priority="308" operator="equal">
      <formula>"Baja"</formula>
    </cfRule>
    <cfRule type="cellIs" dxfId="209" priority="309" operator="equal">
      <formula>"Muy Baja"</formula>
    </cfRule>
  </conditionalFormatting>
  <conditionalFormatting sqref="P8:P9">
    <cfRule type="cellIs" dxfId="208" priority="300" operator="equal">
      <formula>"Muy Alta"</formula>
    </cfRule>
    <cfRule type="cellIs" dxfId="207" priority="301" operator="equal">
      <formula>"Alta"</formula>
    </cfRule>
    <cfRule type="cellIs" dxfId="206" priority="302" operator="equal">
      <formula>"Media"</formula>
    </cfRule>
    <cfRule type="cellIs" dxfId="205" priority="303" operator="equal">
      <formula>"Baja"</formula>
    </cfRule>
    <cfRule type="cellIs" dxfId="204" priority="304" operator="equal">
      <formula>"Muy Baja"</formula>
    </cfRule>
  </conditionalFormatting>
  <conditionalFormatting sqref="R8:R9">
    <cfRule type="cellIs" dxfId="203" priority="295" operator="equal">
      <formula>"Catastrófico"</formula>
    </cfRule>
    <cfRule type="cellIs" dxfId="202" priority="296" operator="equal">
      <formula>"Mayor"</formula>
    </cfRule>
    <cfRule type="cellIs" dxfId="201" priority="297" operator="equal">
      <formula>"Moderado"</formula>
    </cfRule>
    <cfRule type="cellIs" dxfId="200" priority="298" operator="equal">
      <formula>"Menor"</formula>
    </cfRule>
    <cfRule type="cellIs" dxfId="199" priority="299" operator="equal">
      <formula>"Leve"</formula>
    </cfRule>
  </conditionalFormatting>
  <conditionalFormatting sqref="S8:S9">
    <cfRule type="cellIs" dxfId="198" priority="291" operator="equal">
      <formula>"Bajo"</formula>
    </cfRule>
    <cfRule type="cellIs" dxfId="197" priority="292" operator="equal">
      <formula>"Moderado"</formula>
    </cfRule>
    <cfRule type="cellIs" dxfId="196" priority="293" operator="equal">
      <formula>"Alto"</formula>
    </cfRule>
    <cfRule type="cellIs" dxfId="195" priority="294" operator="equal">
      <formula>"Extremo"</formula>
    </cfRule>
  </conditionalFormatting>
  <conditionalFormatting sqref="M10">
    <cfRule type="cellIs" dxfId="194" priority="282" operator="equal">
      <formula>"Bajo"</formula>
    </cfRule>
    <cfRule type="cellIs" dxfId="193" priority="283" operator="equal">
      <formula>"Moderado"</formula>
    </cfRule>
    <cfRule type="cellIs" dxfId="192" priority="284" operator="equal">
      <formula>"Alto"</formula>
    </cfRule>
    <cfRule type="cellIs" dxfId="191" priority="285" operator="equal">
      <formula>"Extremo"</formula>
    </cfRule>
  </conditionalFormatting>
  <conditionalFormatting sqref="P10">
    <cfRule type="cellIs" dxfId="190" priority="272" operator="equal">
      <formula>"Muy Alta"</formula>
    </cfRule>
    <cfRule type="cellIs" dxfId="189" priority="273" operator="equal">
      <formula>"Alta"</formula>
    </cfRule>
    <cfRule type="cellIs" dxfId="188" priority="274" operator="equal">
      <formula>"Media"</formula>
    </cfRule>
    <cfRule type="cellIs" dxfId="187" priority="275" operator="equal">
      <formula>"Baja"</formula>
    </cfRule>
    <cfRule type="cellIs" dxfId="186" priority="276" operator="equal">
      <formula>"Muy Baja"</formula>
    </cfRule>
  </conditionalFormatting>
  <conditionalFormatting sqref="R10">
    <cfRule type="cellIs" dxfId="185" priority="267" operator="equal">
      <formula>"Catastrófico"</formula>
    </cfRule>
    <cfRule type="cellIs" dxfId="184" priority="268" operator="equal">
      <formula>"Mayor"</formula>
    </cfRule>
    <cfRule type="cellIs" dxfId="183" priority="269" operator="equal">
      <formula>"Moderado"</formula>
    </cfRule>
    <cfRule type="cellIs" dxfId="182" priority="270" operator="equal">
      <formula>"Menor"</formula>
    </cfRule>
    <cfRule type="cellIs" dxfId="181" priority="271" operator="equal">
      <formula>"Leve"</formula>
    </cfRule>
  </conditionalFormatting>
  <conditionalFormatting sqref="S10">
    <cfRule type="cellIs" dxfId="180" priority="263" operator="equal">
      <formula>"Bajo"</formula>
    </cfRule>
    <cfRule type="cellIs" dxfId="179" priority="264" operator="equal">
      <formula>"Moderado"</formula>
    </cfRule>
    <cfRule type="cellIs" dxfId="178" priority="265" operator="equal">
      <formula>"Alto"</formula>
    </cfRule>
    <cfRule type="cellIs" dxfId="177" priority="266" operator="equal">
      <formula>"Extremo"</formula>
    </cfRule>
  </conditionalFormatting>
  <conditionalFormatting sqref="M11">
    <cfRule type="cellIs" dxfId="176" priority="249" operator="equal">
      <formula>"Bajo"</formula>
    </cfRule>
    <cfRule type="cellIs" dxfId="175" priority="250" operator="equal">
      <formula>"Moderado"</formula>
    </cfRule>
    <cfRule type="cellIs" dxfId="174" priority="251" operator="equal">
      <formula>"Alto"</formula>
    </cfRule>
    <cfRule type="cellIs" dxfId="173" priority="252" operator="equal">
      <formula>"Extremo"</formula>
    </cfRule>
  </conditionalFormatting>
  <conditionalFormatting sqref="P11">
    <cfRule type="cellIs" dxfId="172" priority="244" operator="equal">
      <formula>"Muy Alta"</formula>
    </cfRule>
    <cfRule type="cellIs" dxfId="171" priority="245" operator="equal">
      <formula>"Alta"</formula>
    </cfRule>
    <cfRule type="cellIs" dxfId="170" priority="246" operator="equal">
      <formula>"Media"</formula>
    </cfRule>
    <cfRule type="cellIs" dxfId="169" priority="247" operator="equal">
      <formula>"Baja"</formula>
    </cfRule>
    <cfRule type="cellIs" dxfId="168" priority="248" operator="equal">
      <formula>"Muy Baja"</formula>
    </cfRule>
  </conditionalFormatting>
  <conditionalFormatting sqref="R11">
    <cfRule type="cellIs" dxfId="167" priority="239" operator="equal">
      <formula>"Catastrófico"</formula>
    </cfRule>
    <cfRule type="cellIs" dxfId="166" priority="240" operator="equal">
      <formula>"Mayor"</formula>
    </cfRule>
    <cfRule type="cellIs" dxfId="165" priority="241" operator="equal">
      <formula>"Moderado"</formula>
    </cfRule>
    <cfRule type="cellIs" dxfId="164" priority="242" operator="equal">
      <formula>"Menor"</formula>
    </cfRule>
    <cfRule type="cellIs" dxfId="163" priority="243" operator="equal">
      <formula>"Leve"</formula>
    </cfRule>
  </conditionalFormatting>
  <conditionalFormatting sqref="S11">
    <cfRule type="cellIs" dxfId="162" priority="235" operator="equal">
      <formula>"Bajo"</formula>
    </cfRule>
    <cfRule type="cellIs" dxfId="161" priority="236" operator="equal">
      <formula>"Moderado"</formula>
    </cfRule>
    <cfRule type="cellIs" dxfId="160" priority="237" operator="equal">
      <formula>"Alto"</formula>
    </cfRule>
    <cfRule type="cellIs" dxfId="159" priority="238" operator="equal">
      <formula>"Extremo"</formula>
    </cfRule>
  </conditionalFormatting>
  <conditionalFormatting sqref="M12">
    <cfRule type="cellIs" dxfId="158" priority="221" operator="equal">
      <formula>"Bajo"</formula>
    </cfRule>
    <cfRule type="cellIs" dxfId="157" priority="222" operator="equal">
      <formula>"Moderado"</formula>
    </cfRule>
    <cfRule type="cellIs" dxfId="156" priority="223" operator="equal">
      <formula>"Alto"</formula>
    </cfRule>
    <cfRule type="cellIs" dxfId="155" priority="224" operator="equal">
      <formula>"Extremo"</formula>
    </cfRule>
  </conditionalFormatting>
  <conditionalFormatting sqref="P12">
    <cfRule type="cellIs" dxfId="154" priority="216" operator="equal">
      <formula>"Muy Alta"</formula>
    </cfRule>
    <cfRule type="cellIs" dxfId="153" priority="217" operator="equal">
      <formula>"Alta"</formula>
    </cfRule>
    <cfRule type="cellIs" dxfId="152" priority="218" operator="equal">
      <formula>"Media"</formula>
    </cfRule>
    <cfRule type="cellIs" dxfId="151" priority="219" operator="equal">
      <formula>"Baja"</formula>
    </cfRule>
    <cfRule type="cellIs" dxfId="150" priority="220" operator="equal">
      <formula>"Muy Baja"</formula>
    </cfRule>
  </conditionalFormatting>
  <conditionalFormatting sqref="R12">
    <cfRule type="cellIs" dxfId="149" priority="211" operator="equal">
      <formula>"Catastrófico"</formula>
    </cfRule>
    <cfRule type="cellIs" dxfId="148" priority="212" operator="equal">
      <formula>"Mayor"</formula>
    </cfRule>
    <cfRule type="cellIs" dxfId="147" priority="213" operator="equal">
      <formula>"Moderado"</formula>
    </cfRule>
    <cfRule type="cellIs" dxfId="146" priority="214" operator="equal">
      <formula>"Menor"</formula>
    </cfRule>
    <cfRule type="cellIs" dxfId="145" priority="215" operator="equal">
      <formula>"Leve"</formula>
    </cfRule>
  </conditionalFormatting>
  <conditionalFormatting sqref="S12">
    <cfRule type="cellIs" dxfId="144" priority="207" operator="equal">
      <formula>"Bajo"</formula>
    </cfRule>
    <cfRule type="cellIs" dxfId="143" priority="208" operator="equal">
      <formula>"Moderado"</formula>
    </cfRule>
    <cfRule type="cellIs" dxfId="142" priority="209" operator="equal">
      <formula>"Alto"</formula>
    </cfRule>
    <cfRule type="cellIs" dxfId="141" priority="210" operator="equal">
      <formula>"Extremo"</formula>
    </cfRule>
  </conditionalFormatting>
  <conditionalFormatting sqref="M13">
    <cfRule type="cellIs" dxfId="140" priority="193" operator="equal">
      <formula>"Bajo"</formula>
    </cfRule>
    <cfRule type="cellIs" dxfId="139" priority="194" operator="equal">
      <formula>"Moderado"</formula>
    </cfRule>
    <cfRule type="cellIs" dxfId="138" priority="195" operator="equal">
      <formula>"Alto"</formula>
    </cfRule>
    <cfRule type="cellIs" dxfId="137" priority="196" operator="equal">
      <formula>"Extremo"</formula>
    </cfRule>
  </conditionalFormatting>
  <conditionalFormatting sqref="P13">
    <cfRule type="cellIs" dxfId="136" priority="188" operator="equal">
      <formula>"Muy Alta"</formula>
    </cfRule>
    <cfRule type="cellIs" dxfId="135" priority="189" operator="equal">
      <formula>"Alta"</formula>
    </cfRule>
    <cfRule type="cellIs" dxfId="134" priority="190" operator="equal">
      <formula>"Media"</formula>
    </cfRule>
    <cfRule type="cellIs" dxfId="133" priority="191" operator="equal">
      <formula>"Baja"</formula>
    </cfRule>
    <cfRule type="cellIs" dxfId="132" priority="192" operator="equal">
      <formula>"Muy Baja"</formula>
    </cfRule>
  </conditionalFormatting>
  <conditionalFormatting sqref="R13">
    <cfRule type="cellIs" dxfId="131" priority="183" operator="equal">
      <formula>"Catastrófico"</formula>
    </cfRule>
    <cfRule type="cellIs" dxfId="130" priority="184" operator="equal">
      <formula>"Mayor"</formula>
    </cfRule>
    <cfRule type="cellIs" dxfId="129" priority="185" operator="equal">
      <formula>"Moderado"</formula>
    </cfRule>
    <cfRule type="cellIs" dxfId="128" priority="186" operator="equal">
      <formula>"Menor"</formula>
    </cfRule>
    <cfRule type="cellIs" dxfId="127" priority="187" operator="equal">
      <formula>"Leve"</formula>
    </cfRule>
  </conditionalFormatting>
  <conditionalFormatting sqref="S13">
    <cfRule type="cellIs" dxfId="126" priority="179" operator="equal">
      <formula>"Bajo"</formula>
    </cfRule>
    <cfRule type="cellIs" dxfId="125" priority="180" operator="equal">
      <formula>"Moderado"</formula>
    </cfRule>
    <cfRule type="cellIs" dxfId="124" priority="181" operator="equal">
      <formula>"Alto"</formula>
    </cfRule>
    <cfRule type="cellIs" dxfId="123" priority="182" operator="equal">
      <formula>"Extremo"</formula>
    </cfRule>
  </conditionalFormatting>
  <conditionalFormatting sqref="M14">
    <cfRule type="cellIs" dxfId="122" priority="165" operator="equal">
      <formula>"Bajo"</formula>
    </cfRule>
    <cfRule type="cellIs" dxfId="121" priority="166" operator="equal">
      <formula>"Moderado"</formula>
    </cfRule>
    <cfRule type="cellIs" dxfId="120" priority="167" operator="equal">
      <formula>"Alto"</formula>
    </cfRule>
    <cfRule type="cellIs" dxfId="119" priority="168" operator="equal">
      <formula>"Extremo"</formula>
    </cfRule>
  </conditionalFormatting>
  <conditionalFormatting sqref="P14">
    <cfRule type="cellIs" dxfId="118" priority="160" operator="equal">
      <formula>"Muy Alta"</formula>
    </cfRule>
    <cfRule type="cellIs" dxfId="117" priority="161" operator="equal">
      <formula>"Alta"</formula>
    </cfRule>
    <cfRule type="cellIs" dxfId="116" priority="162" operator="equal">
      <formula>"Media"</formula>
    </cfRule>
    <cfRule type="cellIs" dxfId="115" priority="163" operator="equal">
      <formula>"Baja"</formula>
    </cfRule>
    <cfRule type="cellIs" dxfId="114" priority="164" operator="equal">
      <formula>"Muy Baja"</formula>
    </cfRule>
  </conditionalFormatting>
  <conditionalFormatting sqref="R14">
    <cfRule type="cellIs" dxfId="113" priority="155" operator="equal">
      <formula>"Catastrófico"</formula>
    </cfRule>
    <cfRule type="cellIs" dxfId="112" priority="156" operator="equal">
      <formula>"Mayor"</formula>
    </cfRule>
    <cfRule type="cellIs" dxfId="111" priority="157" operator="equal">
      <formula>"Moderado"</formula>
    </cfRule>
    <cfRule type="cellIs" dxfId="110" priority="158" operator="equal">
      <formula>"Menor"</formula>
    </cfRule>
    <cfRule type="cellIs" dxfId="109" priority="159" operator="equal">
      <formula>"Leve"</formula>
    </cfRule>
  </conditionalFormatting>
  <conditionalFormatting sqref="S14">
    <cfRule type="cellIs" dxfId="108" priority="151" operator="equal">
      <formula>"Bajo"</formula>
    </cfRule>
    <cfRule type="cellIs" dxfId="107" priority="152" operator="equal">
      <formula>"Moderado"</formula>
    </cfRule>
    <cfRule type="cellIs" dxfId="106" priority="153" operator="equal">
      <formula>"Alto"</formula>
    </cfRule>
    <cfRule type="cellIs" dxfId="105" priority="154" operator="equal">
      <formula>"Extremo"</formula>
    </cfRule>
  </conditionalFormatting>
  <conditionalFormatting sqref="M15">
    <cfRule type="cellIs" dxfId="104" priority="117" operator="equal">
      <formula>"Bajo"</formula>
    </cfRule>
    <cfRule type="cellIs" dxfId="103" priority="118" operator="equal">
      <formula>"Moderado"</formula>
    </cfRule>
    <cfRule type="cellIs" dxfId="102" priority="119" operator="equal">
      <formula>"Alto"</formula>
    </cfRule>
    <cfRule type="cellIs" dxfId="101" priority="120" operator="equal">
      <formula>"Extremo"</formula>
    </cfRule>
  </conditionalFormatting>
  <conditionalFormatting sqref="M16">
    <cfRule type="cellIs" dxfId="100" priority="108" operator="equal">
      <formula>"Bajo"</formula>
    </cfRule>
    <cfRule type="cellIs" dxfId="99" priority="109" operator="equal">
      <formula>"Moderado"</formula>
    </cfRule>
    <cfRule type="cellIs" dxfId="98" priority="110" operator="equal">
      <formula>"Alto"</formula>
    </cfRule>
    <cfRule type="cellIs" dxfId="97" priority="111" operator="equal">
      <formula>"Extremo"</formula>
    </cfRule>
  </conditionalFormatting>
  <conditionalFormatting sqref="M17">
    <cfRule type="cellIs" dxfId="96" priority="99" operator="equal">
      <formula>"Bajo"</formula>
    </cfRule>
    <cfRule type="cellIs" dxfId="95" priority="100" operator="equal">
      <formula>"Moderado"</formula>
    </cfRule>
    <cfRule type="cellIs" dxfId="94" priority="101" operator="equal">
      <formula>"Alto"</formula>
    </cfRule>
    <cfRule type="cellIs" dxfId="93" priority="102" operator="equal">
      <formula>"Extremo"</formula>
    </cfRule>
  </conditionalFormatting>
  <conditionalFormatting sqref="M18">
    <cfRule type="cellIs" dxfId="92" priority="90" operator="equal">
      <formula>"Bajo"</formula>
    </cfRule>
    <cfRule type="cellIs" dxfId="91" priority="91" operator="equal">
      <formula>"Moderado"</formula>
    </cfRule>
    <cfRule type="cellIs" dxfId="90" priority="92" operator="equal">
      <formula>"Alto"</formula>
    </cfRule>
    <cfRule type="cellIs" dxfId="89" priority="93" operator="equal">
      <formula>"Extremo"</formula>
    </cfRule>
  </conditionalFormatting>
  <conditionalFormatting sqref="K19">
    <cfRule type="cellIs" dxfId="88" priority="85" operator="equal">
      <formula>"Catastrófico"</formula>
    </cfRule>
    <cfRule type="cellIs" dxfId="87" priority="86" operator="equal">
      <formula>"Mayor"</formula>
    </cfRule>
    <cfRule type="cellIs" dxfId="86" priority="87" operator="equal">
      <formula>"Moderado"</formula>
    </cfRule>
    <cfRule type="cellIs" dxfId="85" priority="88" operator="equal">
      <formula>"Menor"</formula>
    </cfRule>
    <cfRule type="cellIs" dxfId="84" priority="89" operator="equal">
      <formula>"Leve"</formula>
    </cfRule>
  </conditionalFormatting>
  <conditionalFormatting sqref="M19">
    <cfRule type="cellIs" dxfId="83" priority="81" operator="equal">
      <formula>"Bajo"</formula>
    </cfRule>
    <cfRule type="cellIs" dxfId="82" priority="82" operator="equal">
      <formula>"Moderado"</formula>
    </cfRule>
    <cfRule type="cellIs" dxfId="81" priority="83" operator="equal">
      <formula>"Alto"</formula>
    </cfRule>
    <cfRule type="cellIs" dxfId="80" priority="84" operator="equal">
      <formula>"Extremo"</formula>
    </cfRule>
  </conditionalFormatting>
  <conditionalFormatting sqref="P15">
    <cfRule type="cellIs" dxfId="79" priority="76" operator="equal">
      <formula>"Muy Alta"</formula>
    </cfRule>
    <cfRule type="cellIs" dxfId="78" priority="77" operator="equal">
      <formula>"Alta"</formula>
    </cfRule>
    <cfRule type="cellIs" dxfId="77" priority="78" operator="equal">
      <formula>"Media"</formula>
    </cfRule>
    <cfRule type="cellIs" dxfId="76" priority="79" operator="equal">
      <formula>"Baja"</formula>
    </cfRule>
    <cfRule type="cellIs" dxfId="75" priority="80" operator="equal">
      <formula>"Muy Baja"</formula>
    </cfRule>
  </conditionalFormatting>
  <conditionalFormatting sqref="R15">
    <cfRule type="cellIs" dxfId="74" priority="71" operator="equal">
      <formula>"Catastrófico"</formula>
    </cfRule>
    <cfRule type="cellIs" dxfId="73" priority="72" operator="equal">
      <formula>"Mayor"</formula>
    </cfRule>
    <cfRule type="cellIs" dxfId="72" priority="73" operator="equal">
      <formula>"Moderado"</formula>
    </cfRule>
    <cfRule type="cellIs" dxfId="71" priority="74" operator="equal">
      <formula>"Menor"</formula>
    </cfRule>
    <cfRule type="cellIs" dxfId="70" priority="75" operator="equal">
      <formula>"Leve"</formula>
    </cfRule>
  </conditionalFormatting>
  <conditionalFormatting sqref="S15">
    <cfRule type="cellIs" dxfId="69" priority="67" operator="equal">
      <formula>"Bajo"</formula>
    </cfRule>
    <cfRule type="cellIs" dxfId="68" priority="68" operator="equal">
      <formula>"Moderado"</formula>
    </cfRule>
    <cfRule type="cellIs" dxfId="67" priority="69" operator="equal">
      <formula>"Alto"</formula>
    </cfRule>
    <cfRule type="cellIs" dxfId="66" priority="70" operator="equal">
      <formula>"Extremo"</formula>
    </cfRule>
  </conditionalFormatting>
  <conditionalFormatting sqref="P16">
    <cfRule type="cellIs" dxfId="65" priority="62" operator="equal">
      <formula>"Muy Alta"</formula>
    </cfRule>
    <cfRule type="cellIs" dxfId="64" priority="63" operator="equal">
      <formula>"Alta"</formula>
    </cfRule>
    <cfRule type="cellIs" dxfId="63" priority="64" operator="equal">
      <formula>"Media"</formula>
    </cfRule>
    <cfRule type="cellIs" dxfId="62" priority="65" operator="equal">
      <formula>"Baja"</formula>
    </cfRule>
    <cfRule type="cellIs" dxfId="61" priority="66" operator="equal">
      <formula>"Muy Baja"</formula>
    </cfRule>
  </conditionalFormatting>
  <conditionalFormatting sqref="R16">
    <cfRule type="cellIs" dxfId="60" priority="57" operator="equal">
      <formula>"Catastrófico"</formula>
    </cfRule>
    <cfRule type="cellIs" dxfId="59" priority="58" operator="equal">
      <formula>"Mayor"</formula>
    </cfRule>
    <cfRule type="cellIs" dxfId="58" priority="59" operator="equal">
      <formula>"Moderado"</formula>
    </cfRule>
    <cfRule type="cellIs" dxfId="57" priority="60" operator="equal">
      <formula>"Menor"</formula>
    </cfRule>
    <cfRule type="cellIs" dxfId="56" priority="61" operator="equal">
      <formula>"Leve"</formula>
    </cfRule>
  </conditionalFormatting>
  <conditionalFormatting sqref="S16">
    <cfRule type="cellIs" dxfId="55" priority="53" operator="equal">
      <formula>"Bajo"</formula>
    </cfRule>
    <cfRule type="cellIs" dxfId="54" priority="54" operator="equal">
      <formula>"Moderado"</formula>
    </cfRule>
    <cfRule type="cellIs" dxfId="53" priority="55" operator="equal">
      <formula>"Alto"</formula>
    </cfRule>
    <cfRule type="cellIs" dxfId="52" priority="56" operator="equal">
      <formula>"Extremo"</formula>
    </cfRule>
  </conditionalFormatting>
  <conditionalFormatting sqref="P17">
    <cfRule type="cellIs" dxfId="51" priority="48" operator="equal">
      <formula>"Muy Alta"</formula>
    </cfRule>
    <cfRule type="cellIs" dxfId="50" priority="49" operator="equal">
      <formula>"Alta"</formula>
    </cfRule>
    <cfRule type="cellIs" dxfId="49" priority="50" operator="equal">
      <formula>"Media"</formula>
    </cfRule>
    <cfRule type="cellIs" dxfId="48" priority="51" operator="equal">
      <formula>"Baja"</formula>
    </cfRule>
    <cfRule type="cellIs" dxfId="47" priority="52" operator="equal">
      <formula>"Muy Baja"</formula>
    </cfRule>
  </conditionalFormatting>
  <conditionalFormatting sqref="R17">
    <cfRule type="cellIs" dxfId="46" priority="43" operator="equal">
      <formula>"Catastrófico"</formula>
    </cfRule>
    <cfRule type="cellIs" dxfId="45" priority="44" operator="equal">
      <formula>"Mayor"</formula>
    </cfRule>
    <cfRule type="cellIs" dxfId="44" priority="45" operator="equal">
      <formula>"Moderado"</formula>
    </cfRule>
    <cfRule type="cellIs" dxfId="43" priority="46" operator="equal">
      <formula>"Menor"</formula>
    </cfRule>
    <cfRule type="cellIs" dxfId="42" priority="47" operator="equal">
      <formula>"Leve"</formula>
    </cfRule>
  </conditionalFormatting>
  <conditionalFormatting sqref="S17">
    <cfRule type="cellIs" dxfId="41" priority="39" operator="equal">
      <formula>"Bajo"</formula>
    </cfRule>
    <cfRule type="cellIs" dxfId="40" priority="40" operator="equal">
      <formula>"Moderado"</formula>
    </cfRule>
    <cfRule type="cellIs" dxfId="39" priority="41" operator="equal">
      <formula>"Alto"</formula>
    </cfRule>
    <cfRule type="cellIs" dxfId="38" priority="42" operator="equal">
      <formula>"Extremo"</formula>
    </cfRule>
  </conditionalFormatting>
  <conditionalFormatting sqref="P18">
    <cfRule type="cellIs" dxfId="37" priority="34" operator="equal">
      <formula>"Muy Alta"</formula>
    </cfRule>
    <cfRule type="cellIs" dxfId="36" priority="35" operator="equal">
      <formula>"Alta"</formula>
    </cfRule>
    <cfRule type="cellIs" dxfId="35" priority="36" operator="equal">
      <formula>"Media"</formula>
    </cfRule>
    <cfRule type="cellIs" dxfId="34" priority="37" operator="equal">
      <formula>"Baja"</formula>
    </cfRule>
    <cfRule type="cellIs" dxfId="33" priority="38" operator="equal">
      <formula>"Muy Baja"</formula>
    </cfRule>
  </conditionalFormatting>
  <conditionalFormatting sqref="R18">
    <cfRule type="cellIs" dxfId="32" priority="29" operator="equal">
      <formula>"Catastrófico"</formula>
    </cfRule>
    <cfRule type="cellIs" dxfId="31" priority="30" operator="equal">
      <formula>"Mayor"</formula>
    </cfRule>
    <cfRule type="cellIs" dxfId="30" priority="31" operator="equal">
      <formula>"Moderado"</formula>
    </cfRule>
    <cfRule type="cellIs" dxfId="29" priority="32" operator="equal">
      <formula>"Menor"</formula>
    </cfRule>
    <cfRule type="cellIs" dxfId="28" priority="33" operator="equal">
      <formula>"Leve"</formula>
    </cfRule>
  </conditionalFormatting>
  <conditionalFormatting sqref="S18">
    <cfRule type="cellIs" dxfId="27" priority="25" operator="equal">
      <formula>"Bajo"</formula>
    </cfRule>
    <cfRule type="cellIs" dxfId="26" priority="26" operator="equal">
      <formula>"Moderado"</formula>
    </cfRule>
    <cfRule type="cellIs" dxfId="25" priority="27" operator="equal">
      <formula>"Alto"</formula>
    </cfRule>
    <cfRule type="cellIs" dxfId="24" priority="28" operator="equal">
      <formula>"Extremo"</formula>
    </cfRule>
  </conditionalFormatting>
  <conditionalFormatting sqref="P19">
    <cfRule type="cellIs" dxfId="23" priority="20" operator="equal">
      <formula>"Muy Alta"</formula>
    </cfRule>
    <cfRule type="cellIs" dxfId="22" priority="21" operator="equal">
      <formula>"Alta"</formula>
    </cfRule>
    <cfRule type="cellIs" dxfId="21" priority="22" operator="equal">
      <formula>"Media"</formula>
    </cfRule>
    <cfRule type="cellIs" dxfId="20" priority="23" operator="equal">
      <formula>"Baja"</formula>
    </cfRule>
    <cfRule type="cellIs" dxfId="19" priority="24" operator="equal">
      <formula>"Muy Baja"</formula>
    </cfRule>
  </conditionalFormatting>
  <conditionalFormatting sqref="R19">
    <cfRule type="cellIs" dxfId="18" priority="15" operator="equal">
      <formula>"Catastrófico"</formula>
    </cfRule>
    <cfRule type="cellIs" dxfId="17" priority="16" operator="equal">
      <formula>"Mayor"</formula>
    </cfRule>
    <cfRule type="cellIs" dxfId="16" priority="17" operator="equal">
      <formula>"Moderado"</formula>
    </cfRule>
    <cfRule type="cellIs" dxfId="15" priority="18" operator="equal">
      <formula>"Menor"</formula>
    </cfRule>
    <cfRule type="cellIs" dxfId="14" priority="19" operator="equal">
      <formula>"Leve"</formula>
    </cfRule>
  </conditionalFormatting>
  <conditionalFormatting sqref="S19">
    <cfRule type="cellIs" dxfId="13" priority="11" operator="equal">
      <formula>"Bajo"</formula>
    </cfRule>
    <cfRule type="cellIs" dxfId="12" priority="12" operator="equal">
      <formula>"Moderado"</formula>
    </cfRule>
    <cfRule type="cellIs" dxfId="11" priority="13" operator="equal">
      <formula>"Alto"</formula>
    </cfRule>
    <cfRule type="cellIs" dxfId="10" priority="14" operator="equal">
      <formula>"Extremo"</formula>
    </cfRule>
  </conditionalFormatting>
  <conditionalFormatting sqref="H9:H19">
    <cfRule type="cellIs" dxfId="9" priority="6" operator="equal">
      <formula>"Muy Alta"</formula>
    </cfRule>
    <cfRule type="cellIs" dxfId="8" priority="7" operator="equal">
      <formula>"Alta"</formula>
    </cfRule>
    <cfRule type="cellIs" dxfId="7" priority="8" operator="equal">
      <formula>"Media"</formula>
    </cfRule>
    <cfRule type="cellIs" dxfId="6" priority="9" operator="equal">
      <formula>"Baja"</formula>
    </cfRule>
    <cfRule type="cellIs" dxfId="5" priority="10" operator="equal">
      <formula>"Muy Baja"</formula>
    </cfRule>
  </conditionalFormatting>
  <conditionalFormatting sqref="K8:K18">
    <cfRule type="cellIs" dxfId="4" priority="1" operator="equal">
      <formula>"Catastrófico"</formula>
    </cfRule>
    <cfRule type="cellIs" dxfId="3" priority="2" operator="equal">
      <formula>"Mayor"</formula>
    </cfRule>
    <cfRule type="cellIs" dxfId="2" priority="3" operator="equal">
      <formula>"Moderado"</formula>
    </cfRule>
    <cfRule type="cellIs" dxfId="1" priority="4" operator="equal">
      <formula>"Menor"</formula>
    </cfRule>
    <cfRule type="cellIs" dxfId="0" priority="5" operator="equal">
      <formula>"Leve"</formula>
    </cfRule>
  </conditionalFormatting>
  <dataValidations count="2">
    <dataValidation type="whole" operator="greaterThan" allowBlank="1" showInputMessage="1" showErrorMessage="1" sqref="G8:G19 O8:O19">
      <formula1>0</formula1>
    </dataValidation>
    <dataValidation type="whole" allowBlank="1" showInputMessage="1" showErrorMessage="1" sqref="Q8:Q19 J8:J19">
      <formula1>1</formula1>
      <formula2>19</formula2>
    </dataValidation>
  </dataValidations>
  <pageMargins left="0.7" right="0.7" top="0.75" bottom="0.75" header="0.3" footer="0.3"/>
  <pageSetup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A10" sqref="A10"/>
    </sheetView>
  </sheetViews>
  <sheetFormatPr baseColWidth="10" defaultRowHeight="15" x14ac:dyDescent="0.25"/>
  <sheetData>
    <row r="1" spans="1:13" x14ac:dyDescent="0.25">
      <c r="B1" s="18" t="s">
        <v>61</v>
      </c>
      <c r="C1" s="18" t="s">
        <v>62</v>
      </c>
      <c r="D1" s="18" t="s">
        <v>63</v>
      </c>
      <c r="E1" s="18" t="s">
        <v>64</v>
      </c>
      <c r="F1" s="18" t="s">
        <v>65</v>
      </c>
    </row>
    <row r="2" spans="1:13" x14ac:dyDescent="0.25">
      <c r="A2" s="18" t="s">
        <v>58</v>
      </c>
      <c r="B2" t="s">
        <v>66</v>
      </c>
      <c r="C2" t="s">
        <v>66</v>
      </c>
      <c r="D2" t="s">
        <v>54</v>
      </c>
      <c r="E2" t="s">
        <v>54</v>
      </c>
      <c r="F2" t="s">
        <v>67</v>
      </c>
    </row>
    <row r="3" spans="1:13" x14ac:dyDescent="0.25">
      <c r="A3" s="18" t="s">
        <v>59</v>
      </c>
      <c r="B3" t="s">
        <v>66</v>
      </c>
      <c r="C3" t="s">
        <v>54</v>
      </c>
      <c r="D3" t="s">
        <v>54</v>
      </c>
      <c r="E3" t="s">
        <v>54</v>
      </c>
      <c r="F3" t="s">
        <v>67</v>
      </c>
    </row>
    <row r="4" spans="1:13" x14ac:dyDescent="0.25">
      <c r="A4" s="20" t="s">
        <v>69</v>
      </c>
      <c r="B4" t="s">
        <v>54</v>
      </c>
      <c r="C4" t="s">
        <v>54</v>
      </c>
      <c r="D4" t="s">
        <v>54</v>
      </c>
      <c r="E4" t="s">
        <v>67</v>
      </c>
      <c r="F4" t="s">
        <v>67</v>
      </c>
    </row>
    <row r="5" spans="1:13" x14ac:dyDescent="0.25">
      <c r="A5" s="18" t="s">
        <v>60</v>
      </c>
      <c r="B5" t="s">
        <v>67</v>
      </c>
      <c r="C5" t="s">
        <v>67</v>
      </c>
      <c r="D5" t="s">
        <v>67</v>
      </c>
      <c r="E5" t="s">
        <v>67</v>
      </c>
      <c r="F5" t="s">
        <v>67</v>
      </c>
    </row>
    <row r="6" spans="1:13" x14ac:dyDescent="0.25">
      <c r="A6" s="20" t="s">
        <v>70</v>
      </c>
      <c r="B6" t="s">
        <v>68</v>
      </c>
      <c r="C6" t="s">
        <v>68</v>
      </c>
      <c r="D6" t="s">
        <v>68</v>
      </c>
      <c r="E6" t="s">
        <v>68</v>
      </c>
      <c r="F6" t="s">
        <v>68</v>
      </c>
    </row>
    <row r="9" spans="1:13" x14ac:dyDescent="0.25">
      <c r="A9" t="s">
        <v>71</v>
      </c>
    </row>
    <row r="11" spans="1:13" x14ac:dyDescent="0.25">
      <c r="J11">
        <v>1</v>
      </c>
      <c r="K11">
        <v>2</v>
      </c>
      <c r="L11">
        <v>3</v>
      </c>
      <c r="M11">
        <v>4</v>
      </c>
    </row>
    <row r="12" spans="1:13" x14ac:dyDescent="0.25">
      <c r="I12">
        <v>1</v>
      </c>
      <c r="J12">
        <v>11</v>
      </c>
      <c r="K12">
        <v>12</v>
      </c>
      <c r="L12">
        <v>13</v>
      </c>
      <c r="M12">
        <v>14</v>
      </c>
    </row>
    <row r="13" spans="1:13" x14ac:dyDescent="0.25">
      <c r="I13">
        <v>2</v>
      </c>
      <c r="J13">
        <v>21</v>
      </c>
      <c r="K13">
        <v>22</v>
      </c>
      <c r="L13">
        <v>23</v>
      </c>
      <c r="M13">
        <v>24</v>
      </c>
    </row>
    <row r="14" spans="1:13" x14ac:dyDescent="0.25">
      <c r="I14">
        <v>3</v>
      </c>
      <c r="J14">
        <v>31</v>
      </c>
      <c r="K14">
        <v>32</v>
      </c>
      <c r="L14">
        <v>33</v>
      </c>
      <c r="M14">
        <v>34</v>
      </c>
    </row>
    <row r="16" spans="1:13" x14ac:dyDescent="0.25">
      <c r="I16">
        <f>INDEX(J12:M14,MATCH(I17,I12:I14,0),MATCH(J17,J11:M11,0))</f>
        <v>33</v>
      </c>
    </row>
    <row r="17" spans="9:10" x14ac:dyDescent="0.25">
      <c r="I17" s="18">
        <v>3</v>
      </c>
      <c r="J17" s="19">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topLeftCell="A12" workbookViewId="0">
      <selection activeCell="H23" sqref="H23"/>
    </sheetView>
  </sheetViews>
  <sheetFormatPr baseColWidth="10" defaultColWidth="11.42578125" defaultRowHeight="15" x14ac:dyDescent="0.25"/>
  <cols>
    <col min="1" max="6" width="11.42578125" style="1"/>
    <col min="7" max="7" width="42.140625" style="1" customWidth="1"/>
    <col min="8" max="16384" width="11.42578125" style="1"/>
  </cols>
  <sheetData>
    <row r="2" spans="2:9" x14ac:dyDescent="0.25">
      <c r="B2" s="65" t="s">
        <v>4</v>
      </c>
      <c r="C2" s="65" t="s">
        <v>30</v>
      </c>
      <c r="D2" s="65"/>
      <c r="E2" s="65"/>
      <c r="F2" s="65"/>
      <c r="G2" s="65"/>
      <c r="H2" s="65" t="s">
        <v>31</v>
      </c>
      <c r="I2" s="65"/>
    </row>
    <row r="3" spans="2:9" x14ac:dyDescent="0.25">
      <c r="B3" s="65"/>
      <c r="C3" s="65"/>
      <c r="D3" s="65"/>
      <c r="E3" s="65"/>
      <c r="F3" s="65"/>
      <c r="G3" s="65"/>
      <c r="H3" s="6" t="s">
        <v>32</v>
      </c>
      <c r="I3" s="6" t="s">
        <v>33</v>
      </c>
    </row>
    <row r="4" spans="2:9" x14ac:dyDescent="0.25">
      <c r="B4" s="7">
        <v>1</v>
      </c>
      <c r="C4" s="64" t="s">
        <v>34</v>
      </c>
      <c r="D4" s="64"/>
      <c r="E4" s="64"/>
      <c r="F4" s="64"/>
      <c r="G4" s="64"/>
      <c r="H4" s="8"/>
      <c r="I4" s="9"/>
    </row>
    <row r="5" spans="2:9" x14ac:dyDescent="0.25">
      <c r="B5" s="10">
        <v>2</v>
      </c>
      <c r="C5" s="64" t="s">
        <v>35</v>
      </c>
      <c r="D5" s="64"/>
      <c r="E5" s="64"/>
      <c r="F5" s="64"/>
      <c r="G5" s="64"/>
      <c r="H5" s="8"/>
      <c r="I5" s="9"/>
    </row>
    <row r="6" spans="2:9" x14ac:dyDescent="0.25">
      <c r="B6" s="10">
        <v>3</v>
      </c>
      <c r="C6" s="64" t="s">
        <v>36</v>
      </c>
      <c r="D6" s="64"/>
      <c r="E6" s="64"/>
      <c r="F6" s="64"/>
      <c r="G6" s="64"/>
      <c r="H6" s="8"/>
      <c r="I6" s="9"/>
    </row>
    <row r="7" spans="2:9" x14ac:dyDescent="0.25">
      <c r="B7" s="10">
        <v>4</v>
      </c>
      <c r="C7" s="64" t="s">
        <v>37</v>
      </c>
      <c r="D7" s="64"/>
      <c r="E7" s="64"/>
      <c r="F7" s="64"/>
      <c r="G7" s="64"/>
      <c r="H7" s="8"/>
      <c r="I7" s="9"/>
    </row>
    <row r="8" spans="2:9" x14ac:dyDescent="0.25">
      <c r="B8" s="10">
        <v>5</v>
      </c>
      <c r="C8" s="64" t="s">
        <v>38</v>
      </c>
      <c r="D8" s="64"/>
      <c r="E8" s="64"/>
      <c r="F8" s="64"/>
      <c r="G8" s="64"/>
      <c r="H8" s="8"/>
      <c r="I8" s="9"/>
    </row>
    <row r="9" spans="2:9" x14ac:dyDescent="0.25">
      <c r="B9" s="10">
        <v>6</v>
      </c>
      <c r="C9" s="64" t="s">
        <v>39</v>
      </c>
      <c r="D9" s="64"/>
      <c r="E9" s="64"/>
      <c r="F9" s="64"/>
      <c r="G9" s="64"/>
      <c r="H9" s="8"/>
      <c r="I9" s="9"/>
    </row>
    <row r="10" spans="2:9" x14ac:dyDescent="0.25">
      <c r="B10" s="10">
        <v>7</v>
      </c>
      <c r="C10" s="64" t="s">
        <v>40</v>
      </c>
      <c r="D10" s="64"/>
      <c r="E10" s="64"/>
      <c r="F10" s="64"/>
      <c r="G10" s="64"/>
      <c r="H10" s="8"/>
      <c r="I10" s="9"/>
    </row>
    <row r="11" spans="2:9" x14ac:dyDescent="0.25">
      <c r="B11" s="10">
        <v>8</v>
      </c>
      <c r="C11" s="66" t="s">
        <v>41</v>
      </c>
      <c r="D11" s="66"/>
      <c r="E11" s="66"/>
      <c r="F11" s="66"/>
      <c r="G11" s="66"/>
      <c r="H11" s="8"/>
      <c r="I11" s="9"/>
    </row>
    <row r="12" spans="2:9" x14ac:dyDescent="0.25">
      <c r="B12" s="10">
        <v>9</v>
      </c>
      <c r="C12" s="64" t="s">
        <v>42</v>
      </c>
      <c r="D12" s="64"/>
      <c r="E12" s="64"/>
      <c r="F12" s="64"/>
      <c r="G12" s="64"/>
      <c r="H12" s="8"/>
      <c r="I12" s="9"/>
    </row>
    <row r="13" spans="2:9" x14ac:dyDescent="0.25">
      <c r="B13" s="10">
        <v>10</v>
      </c>
      <c r="C13" s="64" t="s">
        <v>43</v>
      </c>
      <c r="D13" s="64"/>
      <c r="E13" s="64"/>
      <c r="F13" s="64"/>
      <c r="G13" s="64"/>
      <c r="H13" s="8"/>
      <c r="I13" s="9"/>
    </row>
    <row r="14" spans="2:9" x14ac:dyDescent="0.25">
      <c r="B14" s="10">
        <v>11</v>
      </c>
      <c r="C14" s="64" t="s">
        <v>44</v>
      </c>
      <c r="D14" s="64"/>
      <c r="E14" s="64"/>
      <c r="F14" s="64"/>
      <c r="G14" s="64"/>
      <c r="H14" s="8"/>
      <c r="I14" s="9"/>
    </row>
    <row r="15" spans="2:9" x14ac:dyDescent="0.25">
      <c r="B15" s="10">
        <v>12</v>
      </c>
      <c r="C15" s="64" t="s">
        <v>45</v>
      </c>
      <c r="D15" s="64"/>
      <c r="E15" s="64"/>
      <c r="F15" s="64"/>
      <c r="G15" s="64"/>
      <c r="H15" s="8"/>
      <c r="I15" s="9"/>
    </row>
    <row r="16" spans="2:9" x14ac:dyDescent="0.25">
      <c r="B16" s="10">
        <v>13</v>
      </c>
      <c r="C16" s="64" t="s">
        <v>46</v>
      </c>
      <c r="D16" s="64"/>
      <c r="E16" s="64"/>
      <c r="F16" s="64"/>
      <c r="G16" s="64"/>
      <c r="H16" s="8"/>
      <c r="I16" s="9"/>
    </row>
    <row r="17" spans="2:9" x14ac:dyDescent="0.25">
      <c r="B17" s="10">
        <v>14</v>
      </c>
      <c r="C17" s="64" t="s">
        <v>47</v>
      </c>
      <c r="D17" s="64"/>
      <c r="E17" s="64"/>
      <c r="F17" s="64"/>
      <c r="G17" s="64"/>
      <c r="H17" s="8"/>
      <c r="I17" s="9"/>
    </row>
    <row r="18" spans="2:9" x14ac:dyDescent="0.25">
      <c r="B18" s="10">
        <v>15</v>
      </c>
      <c r="C18" s="64" t="s">
        <v>48</v>
      </c>
      <c r="D18" s="64"/>
      <c r="E18" s="64"/>
      <c r="F18" s="64"/>
      <c r="G18" s="64"/>
      <c r="H18" s="8"/>
      <c r="I18" s="9"/>
    </row>
    <row r="19" spans="2:9" x14ac:dyDescent="0.25">
      <c r="B19" s="10">
        <v>16</v>
      </c>
      <c r="C19" s="64" t="s">
        <v>49</v>
      </c>
      <c r="D19" s="64"/>
      <c r="E19" s="64"/>
      <c r="F19" s="64"/>
      <c r="G19" s="64"/>
      <c r="H19" s="8"/>
      <c r="I19" s="9"/>
    </row>
    <row r="20" spans="2:9" x14ac:dyDescent="0.25">
      <c r="B20" s="10">
        <v>17</v>
      </c>
      <c r="C20" s="64" t="s">
        <v>50</v>
      </c>
      <c r="D20" s="64"/>
      <c r="E20" s="64"/>
      <c r="F20" s="64"/>
      <c r="G20" s="64"/>
      <c r="H20" s="8"/>
      <c r="I20" s="9"/>
    </row>
    <row r="21" spans="2:9" x14ac:dyDescent="0.25">
      <c r="B21" s="10">
        <v>18</v>
      </c>
      <c r="C21" s="64" t="s">
        <v>51</v>
      </c>
      <c r="D21" s="64"/>
      <c r="E21" s="64"/>
      <c r="F21" s="64"/>
      <c r="G21" s="64"/>
      <c r="H21" s="8"/>
      <c r="I21" s="9"/>
    </row>
    <row r="22" spans="2:9" x14ac:dyDescent="0.25">
      <c r="B22" s="10">
        <v>19</v>
      </c>
      <c r="C22" s="64" t="s">
        <v>52</v>
      </c>
      <c r="D22" s="64"/>
      <c r="E22" s="64"/>
      <c r="F22" s="64"/>
      <c r="G22" s="64"/>
      <c r="H22" s="8"/>
      <c r="I22" s="9"/>
    </row>
    <row r="23" spans="2:9" ht="61.5" customHeight="1" x14ac:dyDescent="0.25">
      <c r="B23" s="66" t="s">
        <v>53</v>
      </c>
      <c r="C23" s="66"/>
      <c r="D23" s="66"/>
      <c r="E23" s="66"/>
      <c r="F23" s="66"/>
      <c r="G23" s="66"/>
      <c r="H23" s="8">
        <f>SUM(H4:H22)</f>
        <v>0</v>
      </c>
      <c r="I23" s="8">
        <f>SUM(I4:I22)</f>
        <v>0</v>
      </c>
    </row>
    <row r="24" spans="2:9" x14ac:dyDescent="0.25">
      <c r="B24" s="11" t="s">
        <v>54</v>
      </c>
      <c r="C24" s="12"/>
      <c r="D24" s="64" t="s">
        <v>55</v>
      </c>
      <c r="E24" s="64"/>
      <c r="F24" s="64"/>
      <c r="G24" s="64"/>
      <c r="H24" s="12"/>
      <c r="I24" s="12"/>
    </row>
    <row r="25" spans="2:9" x14ac:dyDescent="0.25">
      <c r="B25" s="12" t="s">
        <v>56</v>
      </c>
      <c r="C25" s="12"/>
      <c r="D25" s="64" t="s">
        <v>57</v>
      </c>
      <c r="E25" s="64"/>
      <c r="F25" s="64"/>
      <c r="G25" s="64"/>
      <c r="H25" s="12"/>
      <c r="I25" s="12"/>
    </row>
  </sheetData>
  <mergeCells count="25">
    <mergeCell ref="D25:G25"/>
    <mergeCell ref="C19:G19"/>
    <mergeCell ref="C20:G20"/>
    <mergeCell ref="C21:G21"/>
    <mergeCell ref="C22:G22"/>
    <mergeCell ref="B23:G23"/>
    <mergeCell ref="D24:G24"/>
    <mergeCell ref="C18:G18"/>
    <mergeCell ref="C7:G7"/>
    <mergeCell ref="C8:G8"/>
    <mergeCell ref="C9:G9"/>
    <mergeCell ref="C10:G10"/>
    <mergeCell ref="C11:G11"/>
    <mergeCell ref="C12:G12"/>
    <mergeCell ref="C13:G13"/>
    <mergeCell ref="C14:G14"/>
    <mergeCell ref="C15:G15"/>
    <mergeCell ref="C16:G16"/>
    <mergeCell ref="C17:G17"/>
    <mergeCell ref="C6:G6"/>
    <mergeCell ref="B2:B3"/>
    <mergeCell ref="C2:G3"/>
    <mergeCell ref="H2:I2"/>
    <mergeCell ref="C4:G4"/>
    <mergeCell ref="C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General </vt:lpstr>
      <vt:lpstr>mImpacto</vt:lpstr>
      <vt:lpstr>Matriz calificación impacto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2022-01-07T19:34:46Z</dcterms:created>
  <dcterms:modified xsi:type="dcterms:W3CDTF">2022-01-31T23:17:06Z</dcterms:modified>
</cp:coreProperties>
</file>